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tennesseetechuniversity-my.sharepoint.com/personal/mrooker42_tntech_edu/Documents/. A. DOM/GroupProject/"/>
    </mc:Choice>
  </mc:AlternateContent>
  <xr:revisionPtr revIDLastSave="0" documentId="8_{47AD473B-620F-4CE7-B84D-E77134C4806E}" xr6:coauthVersionLast="47" xr6:coauthVersionMax="47" xr10:uidLastSave="{00000000-0000-0000-0000-000000000000}"/>
  <bookViews>
    <workbookView xWindow="-120" yWindow="-120" windowWidth="29040" windowHeight="15720" xr2:uid="{00140815-5611-4B1A-A094-75AF6FA8AA85}"/>
  </bookViews>
  <sheets>
    <sheet name="WebsiteBOM" sheetId="1" r:id="rId1"/>
  </sheets>
  <definedNames>
    <definedName name="_xlnm.Print_Area" localSheetId="0">WebsiteBOM!$A$1:$Z$60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9" i="1" l="1"/>
  <c r="W39" i="1"/>
  <c r="N39" i="1"/>
  <c r="P39" i="1" s="1"/>
  <c r="S39" i="1" s="1"/>
  <c r="S47" i="1" s="1"/>
  <c r="X38" i="1"/>
  <c r="W38" i="1"/>
  <c r="X37" i="1"/>
  <c r="W37" i="1"/>
  <c r="S37" i="1"/>
  <c r="P37" i="1"/>
  <c r="N37" i="1"/>
  <c r="X36" i="1"/>
  <c r="W36" i="1"/>
  <c r="N36" i="1"/>
  <c r="P36" i="1" s="1"/>
  <c r="S36" i="1" s="1"/>
  <c r="X35" i="1"/>
  <c r="W35" i="1"/>
  <c r="S35" i="1"/>
  <c r="N35" i="1"/>
  <c r="P35" i="1" s="1"/>
  <c r="X34" i="1"/>
  <c r="W34" i="1"/>
  <c r="S34" i="1"/>
  <c r="N34" i="1"/>
  <c r="P34" i="1" s="1"/>
  <c r="X33" i="1"/>
  <c r="W33" i="1"/>
  <c r="S33" i="1"/>
  <c r="P33" i="1"/>
  <c r="N33" i="1"/>
  <c r="X32" i="1"/>
  <c r="W32" i="1"/>
  <c r="S32" i="1"/>
  <c r="P32" i="1"/>
  <c r="N32" i="1"/>
  <c r="X31" i="1"/>
  <c r="W31" i="1"/>
  <c r="S31" i="1"/>
  <c r="N31" i="1"/>
  <c r="P31" i="1" s="1"/>
  <c r="X30" i="1"/>
  <c r="W30" i="1"/>
  <c r="N30" i="1"/>
  <c r="P30" i="1" s="1"/>
  <c r="S30" i="1" s="1"/>
  <c r="X29" i="1"/>
  <c r="W29" i="1"/>
  <c r="N29" i="1"/>
  <c r="P29" i="1" s="1"/>
  <c r="S29" i="1" s="1"/>
  <c r="X28" i="1"/>
  <c r="W28" i="1"/>
  <c r="N28" i="1"/>
  <c r="P28" i="1" s="1"/>
  <c r="S28" i="1" s="1"/>
  <c r="X27" i="1"/>
  <c r="W27" i="1"/>
  <c r="S27" i="1"/>
  <c r="P27" i="1"/>
  <c r="N27" i="1"/>
  <c r="X26" i="1"/>
  <c r="W26" i="1"/>
  <c r="N26" i="1"/>
  <c r="P26" i="1" s="1"/>
  <c r="S26" i="1" s="1"/>
  <c r="X25" i="1"/>
  <c r="W25" i="1"/>
  <c r="P25" i="1"/>
  <c r="S25" i="1" s="1"/>
  <c r="N25" i="1"/>
  <c r="X24" i="1"/>
  <c r="W24" i="1"/>
  <c r="N24" i="1"/>
  <c r="P24" i="1" s="1"/>
  <c r="S24" i="1" s="1"/>
  <c r="P23" i="1"/>
  <c r="S23" i="1" s="1"/>
  <c r="N23" i="1"/>
  <c r="X22" i="1"/>
  <c r="W22" i="1"/>
  <c r="S22" i="1"/>
  <c r="P22" i="1"/>
  <c r="N22" i="1"/>
  <c r="X21" i="1"/>
  <c r="W21" i="1"/>
  <c r="N21" i="1"/>
  <c r="P21" i="1" s="1"/>
  <c r="S21" i="1" s="1"/>
  <c r="X20" i="1"/>
  <c r="W20" i="1"/>
  <c r="S20" i="1"/>
  <c r="P20" i="1"/>
  <c r="N20" i="1"/>
  <c r="S19" i="1"/>
  <c r="P19" i="1"/>
  <c r="N19" i="1"/>
  <c r="S18" i="1"/>
  <c r="N18" i="1"/>
  <c r="P18" i="1" s="1"/>
  <c r="P17" i="1"/>
  <c r="S17" i="1" s="1"/>
  <c r="N17" i="1"/>
  <c r="X16" i="1"/>
  <c r="W16" i="1"/>
  <c r="S16" i="1"/>
  <c r="P16" i="1"/>
  <c r="N16" i="1"/>
  <c r="X15" i="1"/>
  <c r="W15" i="1"/>
  <c r="N15" i="1"/>
  <c r="P15" i="1" s="1"/>
  <c r="S15" i="1" s="1"/>
  <c r="S46" i="1" s="1"/>
  <c r="X14" i="1"/>
  <c r="W14" i="1"/>
  <c r="X13" i="1"/>
  <c r="P13" i="1"/>
  <c r="S13" i="1" s="1"/>
  <c r="N13" i="1"/>
  <c r="S5" i="1"/>
  <c r="P5" i="1"/>
  <c r="S45" i="1" l="1"/>
  <c r="S48" i="1" s="1"/>
  <c r="S42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<sst xmlns="http://schemas.openxmlformats.org/spreadsheetml/2006/main" count="132" uniqueCount="84">
  <si>
    <t>DOM Project</t>
  </si>
  <si>
    <t>Bill of Materials for Wheelchair Additions</t>
  </si>
  <si>
    <t>Group 4</t>
  </si>
  <si>
    <t>Wheelchair Games</t>
  </si>
  <si>
    <t>Group 4 Website</t>
  </si>
  <si>
    <t>Concept:</t>
  </si>
  <si>
    <t>A</t>
  </si>
  <si>
    <t>Front Wheel</t>
  </si>
  <si>
    <t>B</t>
  </si>
  <si>
    <t>Push Handles</t>
  </si>
  <si>
    <t>C</t>
  </si>
  <si>
    <t>Other</t>
  </si>
  <si>
    <t>For A,B, or C</t>
  </si>
  <si>
    <t>Item Name</t>
  </si>
  <si>
    <t>Image</t>
  </si>
  <si>
    <t>Qty</t>
  </si>
  <si>
    <t>Store</t>
  </si>
  <si>
    <t>Link</t>
  </si>
  <si>
    <t>Link Price</t>
  </si>
  <si>
    <t>Parts Per Order</t>
  </si>
  <si>
    <t>Unit Price ($)</t>
  </si>
  <si>
    <t>Price Per Option</t>
  </si>
  <si>
    <t>Total Price</t>
  </si>
  <si>
    <t>Notes</t>
  </si>
  <si>
    <t>Needed</t>
  </si>
  <si>
    <t>Where pricing is from</t>
  </si>
  <si>
    <t>Price</t>
  </si>
  <si>
    <t xml:space="preserve">Parts Per Order </t>
  </si>
  <si>
    <t>Cost Per Unit</t>
  </si>
  <si>
    <t>For Qty Needed</t>
  </si>
  <si>
    <t>Free Wheel Attatchement</t>
  </si>
  <si>
    <t>FreeWheel</t>
  </si>
  <si>
    <t>gofreewheel.com - freewheel-standard-black</t>
  </si>
  <si>
    <t>5/16 inch ball bearings</t>
  </si>
  <si>
    <t>Amazon</t>
  </si>
  <si>
    <t>https://www.amazon.com/uxcell-16-inch-Bearing-Stainless-Precision/dp/B0B5XML3GM?crid=1IPRGBZD23O1T&amp;dib=eyJ2IjoiMSJ9.UCoXVnT4r4qPKMkMMGwMb06YsxCyhoX4k_74DoBE0KSBcdqjoHfusurQBVTH-PNte0NFVbXGoTxVL_68FctWClbV-_P21BAltUZyAIk7Zewt3cQ5AJ4bZugDvptZfWGMbnmdxmdY9qLPnrYA57DaS-JggDVt1Ch_5VGlLv6kcxiqwgwmVI9de2nQQYXj3fWx2DzN_kbESbul_NXK_7csCIpghX0N3Bzx5Z6Qgi4S6To.ThNnL0j6YtRIUX7VVL0zUsbh0a5CMiXcK439Qt7D2Iw&amp;dib_tag=se&amp;keywords=5%2F16th%2Bball%2Bbearing&amp;qid=1743437694&amp;sprefix=5%2F16th%2Bball%2B%2Caps%2C113&amp;sr=8-3&amp;th=1</t>
  </si>
  <si>
    <t>Home Depot</t>
  </si>
  <si>
    <t>https://www.homedepot.com/p/Everbilt-M3-0-5x30mm-Zinc-Pan-Head-Phillips-Drive-Machine-Screw-2-Pieces-837841/321071675</t>
  </si>
  <si>
    <t xml:space="preserve">M3 30mm bolts </t>
  </si>
  <si>
    <t>https://www.amazon.com/Bolt-Base-Tensile-Socket-screws/dp/B00SN46N7Y?gQT=1&amp;th=1</t>
  </si>
  <si>
    <t>https://www.amazon.com/Alloy-Steel-Socket-Screws-Black/dp/B00W97RHMQ?th=1</t>
  </si>
  <si>
    <t>https://www.amazon.com/BNUOK-120pcs-Stainless-Threads-Spanner/dp/B0DJQGL84R/130-6888103-0960013?pd_rd_w=29iu5&amp;content-id=amzn1.sym.46e2be74-be72-4d3f-86e1-1de279690c4e&amp;pf_rd_p=46e2be74-be72-4d3f-86e1-1de279690c4e&amp;pf_rd_r=GAZ1KPPH559SV6G9Q61H&amp;pd_rd_wg=wtq6D&amp;pd_rd_r=d1530746-d4c5-4d90-989a-a955ed1dd4bc&amp;pd_rd_i=B0DJQFGRPQ&amp;th=1</t>
  </si>
  <si>
    <t xml:space="preserve">M3 20mm bolts </t>
  </si>
  <si>
    <t>https://www.amazon.com/Bolt-Base-Tensile-Socket-screws/dp/B00SN3ZNJE?gQT=2&amp;th=1</t>
  </si>
  <si>
    <t>https://www.homedepot.com/p/Everbilt-M3-0-5x20mm-Plain-Socket-Cap-Head-Internal-Hex-Drive-Cap-Screw-3-Pieces-864548/323370892</t>
  </si>
  <si>
    <t xml:space="preserve">M3 lock nuts </t>
  </si>
  <si>
    <t>https://www.homedepot.com/p/Everbilt-M3-0-5-Stainless-Steel-Lock-Nut-2-Pieces-837221/321071866?MERCH=REC-_-brand_based_collection-_-323370892-_-1-_-n/a-_-n/a-_-n/a-_-n/a-_-n/a</t>
  </si>
  <si>
    <t>https://www.homedepot.com/p/Everbilt-M3-0-5-Zinc-Lock-Nut-5-Pieces-863038/323370616</t>
  </si>
  <si>
    <t xml:space="preserve">M4 40mm bolt </t>
  </si>
  <si>
    <t>https://www.homedepot.com/p/M4-0-7x40mm-Plain-Socket-Cap-Head-Internal-Hex-Drive-Cap-Screw-2-Pieces-864718/323368722</t>
  </si>
  <si>
    <t xml:space="preserve">M4 60mm bolts </t>
  </si>
  <si>
    <t>https://www.homedepot.com/p/M4-0-7-x-60-mm-Internal-Hex-Metric-Socket-Head-Cap-Screw-2-Pack-844688/204283610</t>
  </si>
  <si>
    <t xml:space="preserve">M4 lock nut </t>
  </si>
  <si>
    <t>https://www.homedepot.com/p/4-mm-0-7-Zinc-Plated-Metric-Nylon-Lock-Nut-2-Piece-803668/204274143</t>
  </si>
  <si>
    <t xml:space="preserve">M5 20mm bolts </t>
  </si>
  <si>
    <t>https://www.homedepot.com/p/M5-0-8x20mm-Plain-Socket-Cap-Head-Internal-Hex-Drive-Cap-Screw-2-Pieces-864838/323371567</t>
  </si>
  <si>
    <t xml:space="preserve">M5 nuts (lock nuts optional) </t>
  </si>
  <si>
    <t>https://www.homedepot.com/p/2-Pieces-M5-0-8-Zinc-Plated-Metric-Nylon-Lock-Nut-803678/204274144</t>
  </si>
  <si>
    <t xml:space="preserve">M8 30mm bolt </t>
  </si>
  <si>
    <t>https://www.homedepot.com/p/M8-1-25x30mm-Plain-Socket-Cap-Head-Internal-Hex-Drive-Cap-Screw-1-Piece-865178/323370499</t>
  </si>
  <si>
    <t xml:space="preserve">M8 lock nut </t>
  </si>
  <si>
    <t>knarp $2</t>
  </si>
  <si>
    <t>handle bar grip $5</t>
  </si>
  <si>
    <t>23mm diameter bar $8</t>
  </si>
  <si>
    <t>brake cable $4</t>
  </si>
  <si>
    <t>mountain bike brake lever $10</t>
  </si>
  <si>
    <t>spring</t>
  </si>
  <si>
    <t>Lowes</t>
  </si>
  <si>
    <t>https://www.lowes.com/pd/Hillman-2-Pack-1-1-2-in-Zinc-Plated-Steel-Window-Screen-Tension-Springs/3925345</t>
  </si>
  <si>
    <t>3D Filament</t>
  </si>
  <si>
    <t>Wheelchair</t>
  </si>
  <si>
    <t>Total</t>
  </si>
  <si>
    <t>Subtotal</t>
  </si>
  <si>
    <t xml:space="preserve">Other </t>
  </si>
  <si>
    <t>NOTES:</t>
  </si>
  <si>
    <t>Stores and links are not final. As of this moment, they were selected to give a generalized idea of the price of the part.</t>
  </si>
  <si>
    <t>Parts for B:</t>
  </si>
  <si>
    <t xml:space="preserve"> - Several parts for B may be able to be found at Tech </t>
  </si>
  <si>
    <t xml:space="preserve"> - Parts needed may vary as design is finalized</t>
  </si>
  <si>
    <t>Home Depot Links</t>
  </si>
  <si>
    <t>Bolts</t>
  </si>
  <si>
    <t>https://www.homedepot.com/b/Hardware-Fasteners-Screws-Socket-Head-Cap-Screws/M3/N-5yc1vZc2cyZ1z0sfzw</t>
  </si>
  <si>
    <t>Nuts</t>
  </si>
  <si>
    <t>https://www.homedepot.com/b/Hardware-Fasteners-Nuts-Lock-Nuts/M3/M4/M5/M8/N-5yc1vZc2ezZ1z1bu9kZ1z1bu9lZ1z1bu9mZ1z1bu9p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</si>
</sst>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0"/>
      <name val="Verdana"/>
    </font>
    <font>
      <b/>
      <sz val="14"/>
      <color theme="0"/>
      <name val="Verdana"/>
      <family val="2"/>
    </font>
    <font>
      <b/>
      <sz val="12"/>
      <color theme="0"/>
      <name val="Verdana"/>
      <family val="2"/>
    </font>
    <font>
      <u/>
      <sz val="10"/>
      <color theme="10"/>
      <name val="Verdana"/>
      <family val="2"/>
    </font>
    <font>
      <sz val="10"/>
      <name val="Verdana"/>
      <family val="2"/>
    </font>
    <font>
      <sz val="9"/>
      <name val="Verdana"/>
      <family val="2"/>
    </font>
    <font>
      <sz val="11"/>
      <color rgb="FF000000"/>
      <name val="Aptos Narrow"/>
      <family val="2"/>
    </font>
    <font>
      <b/>
      <u/>
      <sz val="10"/>
      <color theme="0"/>
      <name val="Verdana"/>
      <family val="2"/>
    </font>
    <font>
      <b/>
      <sz val="9"/>
      <name val="Verdana"/>
      <family val="2"/>
    </font>
    <font>
      <sz val="8"/>
      <name val="Verdana"/>
      <family val="2"/>
    </font>
    <font>
      <i/>
      <sz val="8"/>
      <name val="Verdana"/>
      <family val="2"/>
    </font>
    <font>
      <b/>
      <sz val="8"/>
      <name val="Verdana"/>
      <family val="2"/>
    </font>
    <font>
      <u/>
      <sz val="8"/>
      <color theme="10"/>
      <name val="Verdana"/>
      <family val="2"/>
    </font>
    <font>
      <b/>
      <sz val="10"/>
      <name val="Verdana"/>
      <family val="2"/>
    </font>
    <font>
      <b/>
      <sz val="10"/>
      <color theme="0"/>
      <name val="Verdana"/>
      <family val="2"/>
    </font>
    <font>
      <sz val="8"/>
      <color theme="0" tint="-4.9989318521683403E-2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1">
    <xf numFmtId="0" fontId="0" fillId="0" borderId="0" xfId="0"/>
    <xf numFmtId="164" fontId="0" fillId="0" borderId="0" xfId="0" applyNumberFormat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3" borderId="0" xfId="0" applyFill="1"/>
    <xf numFmtId="164" fontId="0" fillId="3" borderId="0" xfId="0" applyNumberFormat="1" applyFill="1"/>
    <xf numFmtId="164" fontId="3" fillId="3" borderId="0" xfId="1" applyNumberFormat="1" applyFill="1" applyAlignment="1">
      <alignment horizontal="right"/>
    </xf>
    <xf numFmtId="0" fontId="0" fillId="4" borderId="0" xfId="0" applyFill="1"/>
    <xf numFmtId="164" fontId="0" fillId="4" borderId="0" xfId="0" applyNumberFormat="1" applyFill="1"/>
    <xf numFmtId="0" fontId="4" fillId="4" borderId="0" xfId="0" applyFont="1" applyFill="1"/>
    <xf numFmtId="164" fontId="5" fillId="4" borderId="0" xfId="0" applyNumberFormat="1" applyFont="1" applyFill="1" applyAlignment="1" applyProtection="1">
      <alignment horizontal="right"/>
      <protection locked="0"/>
    </xf>
    <xf numFmtId="164" fontId="5" fillId="4" borderId="0" xfId="0" applyNumberFormat="1" applyFont="1" applyFill="1" applyAlignment="1">
      <alignment horizontal="right"/>
    </xf>
    <xf numFmtId="0" fontId="5" fillId="4" borderId="0" xfId="0" applyFont="1" applyFill="1"/>
    <xf numFmtId="0" fontId="5" fillId="0" borderId="0" xfId="0" applyFont="1"/>
    <xf numFmtId="164" fontId="5" fillId="4" borderId="0" xfId="0" applyNumberFormat="1" applyFont="1" applyFill="1" applyProtection="1">
      <protection locked="0"/>
    </xf>
    <xf numFmtId="0" fontId="5" fillId="4" borderId="0" xfId="0" applyFont="1" applyFill="1" applyAlignment="1">
      <alignment horizontal="right"/>
    </xf>
    <xf numFmtId="0" fontId="6" fillId="0" borderId="0" xfId="0" applyFont="1"/>
    <xf numFmtId="0" fontId="7" fillId="2" borderId="0" xfId="0" applyFont="1" applyFill="1" applyAlignment="1">
      <alignment horizontal="center" wrapText="1"/>
    </xf>
    <xf numFmtId="164" fontId="7" fillId="2" borderId="0" xfId="0" applyNumberFormat="1" applyFont="1" applyFill="1" applyAlignment="1">
      <alignment horizontal="center" wrapText="1"/>
    </xf>
    <xf numFmtId="0" fontId="8" fillId="0" borderId="0" xfId="0" applyFont="1" applyAlignment="1">
      <alignment horizontal="center" wrapText="1"/>
    </xf>
    <xf numFmtId="0" fontId="9" fillId="0" borderId="0" xfId="0" applyFont="1"/>
    <xf numFmtId="0" fontId="10" fillId="5" borderId="0" xfId="0" applyFont="1" applyFill="1" applyAlignment="1">
      <alignment horizontal="center" wrapText="1"/>
    </xf>
    <xf numFmtId="0" fontId="10" fillId="5" borderId="0" xfId="0" applyFont="1" applyFill="1" applyAlignment="1">
      <alignment horizontal="center" wrapText="1"/>
    </xf>
    <xf numFmtId="164" fontId="10" fillId="5" borderId="0" xfId="0" applyNumberFormat="1" applyFont="1" applyFill="1" applyAlignment="1">
      <alignment horizontal="center" wrapText="1"/>
    </xf>
    <xf numFmtId="0" fontId="11" fillId="0" borderId="0" xfId="0" applyFont="1" applyAlignment="1">
      <alignment horizontal="center" wrapText="1"/>
    </xf>
    <xf numFmtId="0" fontId="4" fillId="0" borderId="0" xfId="0" applyFont="1" applyProtection="1">
      <protection locked="0"/>
    </xf>
    <xf numFmtId="0" fontId="4" fillId="6" borderId="0" xfId="0" applyFont="1" applyFill="1"/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>
      <alignment horizontal="center" vertical="center"/>
    </xf>
    <xf numFmtId="0" fontId="12" fillId="0" borderId="0" xfId="1" applyFont="1" applyBorder="1" applyAlignment="1" applyProtection="1">
      <protection locked="0"/>
    </xf>
    <xf numFmtId="164" fontId="4" fillId="0" borderId="0" xfId="0" applyNumberFormat="1" applyFont="1" applyProtection="1">
      <protection locked="0"/>
    </xf>
    <xf numFmtId="164" fontId="4" fillId="7" borderId="0" xfId="0" applyNumberFormat="1" applyFont="1" applyFill="1"/>
    <xf numFmtId="164" fontId="4" fillId="0" borderId="1" xfId="0" applyNumberFormat="1" applyFont="1" applyBorder="1"/>
    <xf numFmtId="164" fontId="4" fillId="0" borderId="0" xfId="0" applyNumberFormat="1" applyFont="1">
      <extLst>
        <ext xmlns:xfpb="http://schemas.microsoft.com/office/spreadsheetml/2022/featurepropertybag" uri="{C7286773-470A-42A8-94C5-96B5CB345126}">
          <xfpb:xfComplement i="0"/>
        </ext>
      </extLst>
    </xf>
    <xf numFmtId="164" fontId="4" fillId="0" borderId="0" xfId="0" applyNumberFormat="1" applyFont="1"/>
    <xf numFmtId="164" fontId="5" fillId="7" borderId="0" xfId="0" applyNumberFormat="1" applyFont="1" applyFill="1"/>
    <xf numFmtId="0" fontId="5" fillId="0" borderId="2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4" fillId="7" borderId="0" xfId="0" applyFont="1" applyFill="1" applyProtection="1">
      <protection locked="0"/>
    </xf>
    <xf numFmtId="0" fontId="4" fillId="7" borderId="0" xfId="0" applyFont="1" applyFill="1"/>
    <xf numFmtId="0" fontId="9" fillId="7" borderId="0" xfId="0" applyFont="1" applyFill="1" applyProtection="1">
      <protection locked="0"/>
    </xf>
    <xf numFmtId="164" fontId="4" fillId="7" borderId="0" xfId="0" applyNumberFormat="1" applyFont="1" applyFill="1" applyProtection="1">
      <protection locked="0"/>
    </xf>
    <xf numFmtId="0" fontId="4" fillId="7" borderId="0" xfId="0" applyFont="1" applyFill="1" applyAlignment="1" applyProtection="1">
      <alignment wrapText="1"/>
      <protection locked="0"/>
    </xf>
    <xf numFmtId="0" fontId="4" fillId="0" borderId="1" xfId="0" applyFont="1" applyBorder="1" applyProtection="1">
      <protection locked="0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164" fontId="4" fillId="0" borderId="1" xfId="0" applyNumberFormat="1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1" xfId="0" applyFont="1" applyBorder="1" applyAlignment="1" applyProtection="1">
      <alignment wrapText="1"/>
      <protection locked="0"/>
    </xf>
    <xf numFmtId="0" fontId="4" fillId="4" borderId="1" xfId="0" applyFont="1" applyFill="1" applyBorder="1" applyProtection="1">
      <protection locked="0"/>
    </xf>
    <xf numFmtId="0" fontId="4" fillId="4" borderId="3" xfId="0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0" fontId="12" fillId="4" borderId="0" xfId="1" applyFont="1" applyFill="1" applyBorder="1" applyAlignment="1" applyProtection="1">
      <protection locked="0"/>
    </xf>
    <xf numFmtId="164" fontId="4" fillId="4" borderId="0" xfId="0" applyNumberFormat="1" applyFont="1" applyFill="1" applyProtection="1">
      <protection locked="0"/>
    </xf>
    <xf numFmtId="0" fontId="4" fillId="4" borderId="0" xfId="0" applyFont="1" applyFill="1" applyProtection="1">
      <protection locked="0"/>
    </xf>
    <xf numFmtId="164" fontId="4" fillId="4" borderId="1" xfId="0" applyNumberFormat="1" applyFont="1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164" fontId="4" fillId="4" borderId="1" xfId="0" applyNumberFormat="1" applyFont="1" applyFill="1" applyBorder="1"/>
    <xf numFmtId="0" fontId="4" fillId="4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4" borderId="0" xfId="0" applyFont="1" applyFill="1" applyAlignment="1">
      <alignment vertical="center"/>
    </xf>
    <xf numFmtId="0" fontId="9" fillId="4" borderId="0" xfId="0" applyFont="1" applyFill="1" applyProtection="1">
      <protection locked="0"/>
    </xf>
    <xf numFmtId="0" fontId="4" fillId="4" borderId="1" xfId="0" applyFont="1" applyFill="1" applyBorder="1" applyAlignment="1">
      <alignment vertical="center"/>
    </xf>
    <xf numFmtId="0" fontId="9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5" fillId="6" borderId="0" xfId="0" applyFont="1" applyFill="1"/>
    <xf numFmtId="164" fontId="5" fillId="0" borderId="0" xfId="0" applyNumberFormat="1" applyFont="1" applyProtection="1">
      <protection locked="0"/>
    </xf>
    <xf numFmtId="164" fontId="5" fillId="0" borderId="0" xfId="0" applyNumberFormat="1" applyFont="1"/>
    <xf numFmtId="164" fontId="5" fillId="0" borderId="0" xfId="0" applyNumberFormat="1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0" xfId="0" applyFont="1" applyAlignment="1" applyProtection="1">
      <alignment wrapText="1"/>
      <protection locked="0"/>
    </xf>
    <xf numFmtId="0" fontId="5" fillId="8" borderId="0" xfId="0" applyFont="1" applyFill="1"/>
    <xf numFmtId="0" fontId="9" fillId="8" borderId="0" xfId="0" applyFont="1" applyFill="1"/>
    <xf numFmtId="164" fontId="5" fillId="8" borderId="0" xfId="0" applyNumberFormat="1" applyFont="1" applyFill="1"/>
    <xf numFmtId="0" fontId="4" fillId="8" borderId="0" xfId="0" applyFont="1" applyFill="1"/>
    <xf numFmtId="164" fontId="13" fillId="8" borderId="0" xfId="0" applyNumberFormat="1" applyFont="1" applyFill="1"/>
    <xf numFmtId="164" fontId="14" fillId="8" borderId="0" xfId="0" applyNumberFormat="1" applyFont="1" applyFill="1"/>
    <xf numFmtId="164" fontId="14" fillId="8" borderId="0" xfId="0" applyNumberFormat="1" applyFont="1" applyFill="1" applyAlignment="1">
      <alignment horizontal="left"/>
    </xf>
    <xf numFmtId="0" fontId="4" fillId="0" borderId="0" xfId="0" applyFont="1"/>
    <xf numFmtId="0" fontId="4" fillId="9" borderId="4" xfId="0" applyFont="1" applyFill="1" applyBorder="1"/>
    <xf numFmtId="0" fontId="4" fillId="9" borderId="5" xfId="0" applyFont="1" applyFill="1" applyBorder="1"/>
    <xf numFmtId="0" fontId="4" fillId="9" borderId="6" xfId="0" applyFont="1" applyFill="1" applyBorder="1"/>
    <xf numFmtId="164" fontId="4" fillId="4" borderId="7" xfId="0" applyNumberFormat="1" applyFont="1" applyFill="1" applyBorder="1"/>
    <xf numFmtId="0" fontId="4" fillId="4" borderId="0" xfId="0" applyFont="1" applyFill="1" applyAlignment="1">
      <alignment horizontal="right"/>
    </xf>
    <xf numFmtId="0" fontId="4" fillId="4" borderId="8" xfId="0" applyFont="1" applyFill="1" applyBorder="1"/>
    <xf numFmtId="164" fontId="4" fillId="4" borderId="2" xfId="0" applyNumberFormat="1" applyFont="1" applyFill="1" applyBorder="1"/>
    <xf numFmtId="0" fontId="4" fillId="4" borderId="1" xfId="0" applyFont="1" applyFill="1" applyBorder="1" applyAlignment="1">
      <alignment horizontal="right"/>
    </xf>
    <xf numFmtId="0" fontId="4" fillId="4" borderId="9" xfId="0" applyFont="1" applyFill="1" applyBorder="1"/>
    <xf numFmtId="0" fontId="0" fillId="9" borderId="3" xfId="0" applyFill="1" applyBorder="1"/>
    <xf numFmtId="164" fontId="4" fillId="10" borderId="4" xfId="0" applyNumberFormat="1" applyFont="1" applyFill="1" applyBorder="1"/>
    <xf numFmtId="164" fontId="4" fillId="10" borderId="5" xfId="0" applyNumberFormat="1" applyFont="1" applyFill="1" applyBorder="1"/>
    <xf numFmtId="0" fontId="4" fillId="10" borderId="6" xfId="0" applyFont="1" applyFill="1" applyBorder="1"/>
    <xf numFmtId="0" fontId="0" fillId="4" borderId="3" xfId="0" applyFill="1" applyBorder="1"/>
    <xf numFmtId="0" fontId="0" fillId="4" borderId="1" xfId="0" applyFill="1" applyBorder="1"/>
    <xf numFmtId="0" fontId="4" fillId="11" borderId="4" xfId="0" applyFont="1" applyFill="1" applyBorder="1"/>
    <xf numFmtId="0" fontId="4" fillId="11" borderId="5" xfId="0" applyFont="1" applyFill="1" applyBorder="1"/>
    <xf numFmtId="164" fontId="4" fillId="11" borderId="5" xfId="0" applyNumberFormat="1" applyFont="1" applyFill="1" applyBorder="1"/>
    <xf numFmtId="0" fontId="4" fillId="11" borderId="6" xfId="0" applyFont="1" applyFill="1" applyBorder="1"/>
    <xf numFmtId="0" fontId="4" fillId="4" borderId="10" xfId="0" applyFont="1" applyFill="1" applyBorder="1"/>
    <xf numFmtId="0" fontId="4" fillId="4" borderId="3" xfId="0" applyFont="1" applyFill="1" applyBorder="1"/>
    <xf numFmtId="0" fontId="4" fillId="4" borderId="11" xfId="0" applyFont="1" applyFill="1" applyBorder="1"/>
    <xf numFmtId="0" fontId="4" fillId="4" borderId="7" xfId="0" applyFont="1" applyFill="1" applyBorder="1"/>
    <xf numFmtId="0" fontId="4" fillId="4" borderId="0" xfId="0" applyFont="1" applyFill="1" applyAlignment="1">
      <alignment horizontal="left"/>
    </xf>
    <xf numFmtId="0" fontId="4" fillId="4" borderId="8" xfId="0" applyFont="1" applyFill="1" applyBorder="1" applyAlignment="1">
      <alignment horizontal="left"/>
    </xf>
    <xf numFmtId="0" fontId="12" fillId="4" borderId="0" xfId="1" applyFont="1" applyFill="1" applyBorder="1"/>
    <xf numFmtId="0" fontId="15" fillId="4" borderId="8" xfId="0" applyFont="1" applyFill="1" applyBorder="1"/>
    <xf numFmtId="0" fontId="12" fillId="4" borderId="0" xfId="1" applyFont="1" applyFill="1" applyBorder="1"/>
    <xf numFmtId="0" fontId="4" fillId="4" borderId="2" xfId="0" applyFont="1" applyFill="1" applyBorder="1"/>
    <xf numFmtId="0" fontId="4" fillId="4" borderId="1" xfId="0" applyFont="1" applyFill="1" applyBorder="1"/>
    <xf numFmtId="0" fontId="12" fillId="4" borderId="1" xfId="1" applyFont="1" applyFill="1" applyBorder="1"/>
    <xf numFmtId="0" fontId="15" fillId="4" borderId="9" xfId="0" applyFont="1" applyFill="1" applyBorder="1"/>
    <xf numFmtId="0" fontId="0" fillId="0" borderId="0" xfId="0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Black FreeWheel Wheelchair Attachment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omedepot.com/p/2-Pieces-M5-0-8-Zinc-Plated-Metric-Nylon-Lock-Nut-803678/204274144" TargetMode="External"/><Relationship Id="rId13" Type="http://schemas.openxmlformats.org/officeDocument/2006/relationships/hyperlink" Target="https://www.homedepot.com/p/4-mm-0-7-Zinc-Plated-Metric-Nylon-Lock-Nut-2-Piece-803668/204274143" TargetMode="External"/><Relationship Id="rId18" Type="http://schemas.openxmlformats.org/officeDocument/2006/relationships/hyperlink" Target="https://techengineeringforkids.com/project/project-4b-wheel-chair-games-team-b/" TargetMode="External"/><Relationship Id="rId3" Type="http://schemas.openxmlformats.org/officeDocument/2006/relationships/hyperlink" Target="https://www.amazon.com/Bolt-Base-Tensile-Socket-screws/dp/B00SN46N7Y?gQT=1&amp;th=1" TargetMode="External"/><Relationship Id="rId7" Type="http://schemas.openxmlformats.org/officeDocument/2006/relationships/hyperlink" Target="https://www.homedepot.com/p/Everbilt-M3-0-5x30mm-Zinc-Pan-Head-Phillips-Drive-Machine-Screw-2-Pieces-837841/321071675" TargetMode="External"/><Relationship Id="rId12" Type="http://schemas.openxmlformats.org/officeDocument/2006/relationships/hyperlink" Target="https://www.homedepot.com/p/M4-0-7-x-60-mm-Internal-Hex-Metric-Socket-Head-Cap-Screw-2-Pack-844688/204283610" TargetMode="External"/><Relationship Id="rId17" Type="http://schemas.openxmlformats.org/officeDocument/2006/relationships/hyperlink" Target="https://www.homedepot.com/b/Hardware-Fasteners-Screws-Socket-Head-Cap-Screws/M3/N-5yc1vZc2cyZ1z0sfzw" TargetMode="External"/><Relationship Id="rId2" Type="http://schemas.openxmlformats.org/officeDocument/2006/relationships/hyperlink" Target="https://www.amazon.com/uxcell-16-inch-Bearing-Stainless-Precision/dp/B0B5XML3GM?crid=1IPRGBZD23O1T&amp;dib=eyJ2IjoiMSJ9.UCoXVnT4r4qPKMkMMGwMb06YsxCyhoX4k_74DoBE0KSBcdqjoHfusurQBVTH-PNte0NFVbXGoTxVL_68FctWClbV-_P21BAltUZyAIk7Zewt3cQ5AJ4bZugDvptZfWGMbnmdxmdY9qLPnrYA57DaS-JggDVt1Ch_5VGlLv6kcxiqwgwmVI9de2nQQYXj3fWx2DzN_kbESbul_NXK_7csCIpghX0N3Bzx5Z6Qgi4S6To.ThNnL0j6YtRIUX7VVL0zUsbh0a5CMiXcK439Qt7D2Iw&amp;dib_tag=se&amp;keywords=5%2F16th%2Bball%2Bbearing&amp;qid=1743437694&amp;sprefix=5%2F16th%2Bball%2B%2Caps%2C113&amp;sr=8-3&amp;th=1" TargetMode="External"/><Relationship Id="rId16" Type="http://schemas.openxmlformats.org/officeDocument/2006/relationships/hyperlink" Target="https://www.lowes.com/pd/Hillman-2-Pack-1-1-2-in-Zinc-Plated-Steel-Window-Screen-Tension-Springs/3925345" TargetMode="External"/><Relationship Id="rId1" Type="http://schemas.openxmlformats.org/officeDocument/2006/relationships/hyperlink" Target="https://www.gofreewheel.com/product-page/freewheel-standard-black" TargetMode="External"/><Relationship Id="rId6" Type="http://schemas.openxmlformats.org/officeDocument/2006/relationships/hyperlink" Target="https://www.homedepot.com/p/Everbilt-M3-0-5x20mm-Plain-Socket-Cap-Head-Internal-Hex-Drive-Cap-Screw-3-Pieces-864548/323370892" TargetMode="External"/><Relationship Id="rId11" Type="http://schemas.openxmlformats.org/officeDocument/2006/relationships/hyperlink" Target="https://www.homedepot.com/p/M4-0-7x40mm-Plain-Socket-Cap-Head-Internal-Hex-Drive-Cap-Screw-2-Pieces-864718/323368722" TargetMode="External"/><Relationship Id="rId5" Type="http://schemas.openxmlformats.org/officeDocument/2006/relationships/hyperlink" Target="https://www.amazon.com/Bolt-Base-Tensile-Socket-screws/dp/B00SN3ZNJE?gQT=2&amp;th=1" TargetMode="External"/><Relationship Id="rId15" Type="http://schemas.openxmlformats.org/officeDocument/2006/relationships/hyperlink" Target="https://www.homedepot.com/p/M8-1-25x30mm-Plain-Socket-Cap-Head-Internal-Hex-Drive-Cap-Screw-1-Piece-865178/323370499" TargetMode="External"/><Relationship Id="rId10" Type="http://schemas.openxmlformats.org/officeDocument/2006/relationships/hyperlink" Target="https://www.homedepot.com/p/Everbilt-M3-0-5-Zinc-Lock-Nut-5-Pieces-863038/323370616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amazon.com/Alloy-Steel-Socket-Screws-Black/dp/B00W97RHMQ?th=1" TargetMode="External"/><Relationship Id="rId9" Type="http://schemas.openxmlformats.org/officeDocument/2006/relationships/hyperlink" Target="https://www.homedepot.com/p/2-Pieces-M5-0-8-Zinc-Plated-Metric-Nylon-Lock-Nut-803678/204274144" TargetMode="External"/><Relationship Id="rId14" Type="http://schemas.openxmlformats.org/officeDocument/2006/relationships/hyperlink" Target="https://www.homedepot.com/p/M5-0-8x20mm-Plain-Socket-Cap-Head-Internal-Hex-Drive-Cap-Screw-2-Pieces-864838/323371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7A192-99B4-4490-969F-EE8F7EEED744}">
  <sheetPr>
    <pageSetUpPr autoPageBreaks="0" fitToPage="1"/>
  </sheetPr>
  <dimension ref="B3:AG84"/>
  <sheetViews>
    <sheetView tabSelected="1" topLeftCell="A11" zoomScale="70" zoomScaleNormal="70" zoomScaleSheetLayoutView="85" workbookViewId="0">
      <selection activeCell="AD13" sqref="AD13"/>
    </sheetView>
  </sheetViews>
  <sheetFormatPr defaultColWidth="11" defaultRowHeight="12.75" x14ac:dyDescent="0.2"/>
  <cols>
    <col min="1" max="2" width="3.625" customWidth="1"/>
    <col min="3" max="3" width="8.625" customWidth="1"/>
    <col min="4" max="4" width="2.625" customWidth="1"/>
    <col min="5" max="5" width="15.625" customWidth="1"/>
    <col min="6" max="7" width="9.625" customWidth="1"/>
    <col min="8" max="8" width="8.625" customWidth="1"/>
    <col min="9" max="9" width="2.625" customWidth="1"/>
    <col min="10" max="10" width="15.625" customWidth="1"/>
    <col min="11" max="11" width="29.25" customWidth="1"/>
    <col min="12" max="13" width="8.625" customWidth="1"/>
    <col min="14" max="14" width="8.625" style="1" customWidth="1"/>
    <col min="15" max="15" width="2.625" style="1" customWidth="1"/>
    <col min="16" max="16" width="8.625" style="1" customWidth="1"/>
    <col min="17" max="17" width="2.625" style="1" customWidth="1"/>
    <col min="18" max="18" width="4.125" style="1" hidden="1" customWidth="1"/>
    <col min="19" max="19" width="10.625" style="1" customWidth="1"/>
    <col min="20" max="20" width="2.625" style="1" customWidth="1"/>
    <col min="21" max="21" width="20.625" customWidth="1"/>
    <col min="22" max="22" width="2.625" customWidth="1"/>
    <col min="23" max="24" width="11" hidden="1" customWidth="1"/>
    <col min="25" max="26" width="3.625" customWidth="1"/>
  </cols>
  <sheetData>
    <row r="3" spans="2:33" ht="18" x14ac:dyDescent="0.25">
      <c r="C3" s="2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2:33" ht="18" customHeight="1" x14ac:dyDescent="0.2">
      <c r="C4" s="3" t="s">
        <v>1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2:33" x14ac:dyDescent="0.2">
      <c r="C5" s="4" t="s">
        <v>2</v>
      </c>
      <c r="D5" s="4"/>
      <c r="E5" s="4" t="s">
        <v>3</v>
      </c>
      <c r="F5" s="4"/>
      <c r="G5" s="4"/>
      <c r="H5" s="4"/>
      <c r="I5" s="4"/>
      <c r="J5" s="4"/>
      <c r="K5" s="4"/>
      <c r="L5" s="4"/>
      <c r="M5" s="4"/>
      <c r="N5" s="4"/>
      <c r="O5" s="4"/>
      <c r="P5" s="4" t="str">
        <f>"March 30, 2025"</f>
        <v>March 30, 2025</v>
      </c>
      <c r="Q5" s="5"/>
      <c r="R5" s="4"/>
      <c r="S5" s="4" t="str">
        <f>"Spring 2025"</f>
        <v>Spring 2025</v>
      </c>
      <c r="T5" s="5"/>
      <c r="U5" s="6" t="s">
        <v>4</v>
      </c>
      <c r="V5" s="4"/>
    </row>
    <row r="6" spans="2:33" x14ac:dyDescent="0.2"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8"/>
      <c r="O6" s="7"/>
      <c r="P6" s="7"/>
      <c r="Q6" s="8"/>
      <c r="R6" s="7"/>
      <c r="S6" s="7"/>
      <c r="T6" s="8"/>
      <c r="U6" s="7"/>
      <c r="V6" s="7"/>
    </row>
    <row r="7" spans="2:33" x14ac:dyDescent="0.2">
      <c r="C7" s="7" t="s">
        <v>5</v>
      </c>
      <c r="D7" s="9" t="s">
        <v>6</v>
      </c>
      <c r="E7" s="9" t="s">
        <v>7</v>
      </c>
      <c r="F7" s="7"/>
      <c r="G7" s="7"/>
      <c r="H7" s="7"/>
      <c r="I7" s="7"/>
      <c r="J7" s="7"/>
      <c r="K7" s="7"/>
      <c r="L7" s="7"/>
      <c r="M7" s="7"/>
      <c r="N7" s="8"/>
      <c r="O7" s="8"/>
      <c r="P7" s="8"/>
      <c r="Q7" s="8"/>
      <c r="R7" s="8"/>
      <c r="S7" s="8"/>
      <c r="T7" s="8"/>
      <c r="U7" s="7"/>
      <c r="V7" s="7"/>
    </row>
    <row r="8" spans="2:33" s="13" customFormat="1" ht="13.5" customHeight="1" x14ac:dyDescent="0.2">
      <c r="B8"/>
      <c r="C8" s="7"/>
      <c r="D8" s="9" t="s">
        <v>8</v>
      </c>
      <c r="E8" s="9" t="s">
        <v>9</v>
      </c>
      <c r="F8" s="7"/>
      <c r="G8" s="7"/>
      <c r="H8" s="10"/>
      <c r="I8" s="7"/>
      <c r="J8" s="7"/>
      <c r="K8" s="7"/>
      <c r="L8" s="7"/>
      <c r="M8" s="7"/>
      <c r="N8" s="7"/>
      <c r="O8" s="7"/>
      <c r="P8" s="7"/>
      <c r="Q8" s="11"/>
      <c r="R8" s="7"/>
      <c r="S8" s="7"/>
      <c r="T8" s="11"/>
      <c r="U8" s="12"/>
      <c r="V8" s="7"/>
      <c r="Z8"/>
    </row>
    <row r="9" spans="2:33" s="13" customFormat="1" x14ac:dyDescent="0.2">
      <c r="B9"/>
      <c r="C9" s="7"/>
      <c r="D9" s="9" t="s">
        <v>10</v>
      </c>
      <c r="E9" s="9" t="s">
        <v>11</v>
      </c>
      <c r="F9" s="7"/>
      <c r="G9" s="7"/>
      <c r="H9" s="14"/>
      <c r="I9" s="7"/>
      <c r="J9" s="7"/>
      <c r="K9" s="7"/>
      <c r="L9" s="7"/>
      <c r="M9" s="7"/>
      <c r="N9" s="7"/>
      <c r="O9" s="7"/>
      <c r="P9" s="7"/>
      <c r="Q9" s="15"/>
      <c r="R9" s="7"/>
      <c r="S9" s="7"/>
      <c r="T9" s="15"/>
      <c r="U9" s="12"/>
      <c r="V9" s="7"/>
      <c r="Z9"/>
    </row>
    <row r="10" spans="2:33" s="13" customFormat="1" ht="15" x14ac:dyDescent="0.25">
      <c r="B10"/>
      <c r="C10" s="12"/>
      <c r="D10" s="12"/>
      <c r="E10" s="12"/>
      <c r="F10" s="14"/>
      <c r="G10" s="14"/>
      <c r="H10" s="14"/>
      <c r="I10" s="12"/>
      <c r="J10" s="7"/>
      <c r="K10" s="7"/>
      <c r="L10" s="7"/>
      <c r="M10" s="7"/>
      <c r="N10" s="7"/>
      <c r="O10" s="7"/>
      <c r="P10" s="7"/>
      <c r="Q10" s="15"/>
      <c r="R10" s="7"/>
      <c r="S10" s="7"/>
      <c r="T10" s="15"/>
      <c r="U10" s="12"/>
      <c r="V10" s="7"/>
      <c r="Z10"/>
      <c r="AB10" s="16"/>
      <c r="AC10" s="16"/>
      <c r="AD10" s="16"/>
      <c r="AE10" s="16"/>
      <c r="AF10" s="16"/>
      <c r="AG10" s="16"/>
    </row>
    <row r="11" spans="2:33" s="19" customFormat="1" ht="39" x14ac:dyDescent="0.25">
      <c r="B11"/>
      <c r="C11" s="17" t="s">
        <v>12</v>
      </c>
      <c r="D11" s="17"/>
      <c r="E11" s="17" t="s">
        <v>13</v>
      </c>
      <c r="F11" s="17" t="s">
        <v>14</v>
      </c>
      <c r="G11" s="17"/>
      <c r="H11" s="17" t="s">
        <v>15</v>
      </c>
      <c r="I11" s="17"/>
      <c r="J11" s="17" t="s">
        <v>16</v>
      </c>
      <c r="K11" s="17" t="s">
        <v>17</v>
      </c>
      <c r="L11" s="17" t="s">
        <v>18</v>
      </c>
      <c r="M11" s="17" t="s">
        <v>19</v>
      </c>
      <c r="N11" s="18" t="s">
        <v>20</v>
      </c>
      <c r="O11" s="18"/>
      <c r="P11" s="18" t="s">
        <v>21</v>
      </c>
      <c r="Q11" s="18"/>
      <c r="R11" s="18"/>
      <c r="S11" s="18" t="s">
        <v>22</v>
      </c>
      <c r="T11" s="18"/>
      <c r="U11" s="17" t="s">
        <v>23</v>
      </c>
      <c r="V11" s="18"/>
      <c r="Z11"/>
      <c r="AD11" s="16"/>
      <c r="AE11" s="16"/>
      <c r="AF11" s="16"/>
      <c r="AG11" s="16"/>
    </row>
    <row r="12" spans="2:33" s="24" customFormat="1" ht="22.5" x14ac:dyDescent="0.25">
      <c r="B12" s="20"/>
      <c r="C12" s="21"/>
      <c r="D12" s="21"/>
      <c r="E12" s="21"/>
      <c r="F12" s="21"/>
      <c r="G12" s="21"/>
      <c r="H12" s="21" t="s">
        <v>24</v>
      </c>
      <c r="I12" s="21"/>
      <c r="J12" s="22" t="s">
        <v>25</v>
      </c>
      <c r="K12" s="22"/>
      <c r="L12" s="21" t="s">
        <v>26</v>
      </c>
      <c r="M12" s="21" t="s">
        <v>27</v>
      </c>
      <c r="N12" s="23" t="s">
        <v>28</v>
      </c>
      <c r="O12" s="23"/>
      <c r="P12" s="23" t="s">
        <v>29</v>
      </c>
      <c r="Q12" s="23"/>
      <c r="R12" s="23"/>
      <c r="S12" s="23"/>
      <c r="T12" s="23"/>
      <c r="U12" s="23"/>
      <c r="V12" s="23"/>
      <c r="W12" s="23"/>
      <c r="X12" s="23"/>
      <c r="Z12" s="20"/>
      <c r="AA12" s="19"/>
      <c r="AD12" s="16"/>
      <c r="AE12" s="16"/>
      <c r="AF12" s="16"/>
      <c r="AG12" s="16"/>
    </row>
    <row r="13" spans="2:33" s="13" customFormat="1" ht="69.95" customHeight="1" x14ac:dyDescent="0.25">
      <c r="B13"/>
      <c r="C13" s="25" t="s">
        <v>6</v>
      </c>
      <c r="D13" s="26"/>
      <c r="E13" s="27" t="s">
        <v>30</v>
      </c>
      <c r="F13" s="28" t="e" vm="1">
        <v>#VALUE!</v>
      </c>
      <c r="G13" s="28"/>
      <c r="H13" s="25">
        <v>1</v>
      </c>
      <c r="I13" s="26"/>
      <c r="J13" s="27" t="s">
        <v>31</v>
      </c>
      <c r="K13" s="29" t="s">
        <v>32</v>
      </c>
      <c r="L13" s="30">
        <v>649</v>
      </c>
      <c r="M13" s="25">
        <v>1</v>
      </c>
      <c r="N13" s="30">
        <f>L13/M13</f>
        <v>649</v>
      </c>
      <c r="O13" s="31"/>
      <c r="P13" s="32">
        <f>H13*N13</f>
        <v>649</v>
      </c>
      <c r="Q13" s="31"/>
      <c r="R13" s="33" t="b">
        <v>1</v>
      </c>
      <c r="S13" s="34">
        <f>IF(R13,P13,0)</f>
        <v>649</v>
      </c>
      <c r="T13" s="31"/>
      <c r="U13" s="27"/>
      <c r="V13" s="35"/>
      <c r="W13" s="36" t="s">
        <v>6</v>
      </c>
      <c r="X13" s="37">
        <f ca="1">RANDBETWEEN(1,10)</f>
        <v>4</v>
      </c>
      <c r="Z13"/>
      <c r="AB13" s="16"/>
      <c r="AC13" s="16"/>
      <c r="AF13" s="16"/>
      <c r="AG13" s="16"/>
    </row>
    <row r="14" spans="2:33" s="13" customFormat="1" x14ac:dyDescent="0.2">
      <c r="B14"/>
      <c r="C14" s="38"/>
      <c r="D14" s="39"/>
      <c r="E14" s="38"/>
      <c r="F14" s="38"/>
      <c r="G14" s="38"/>
      <c r="H14" s="38"/>
      <c r="I14" s="39"/>
      <c r="J14" s="38"/>
      <c r="K14" s="40"/>
      <c r="L14" s="38"/>
      <c r="M14" s="38"/>
      <c r="N14" s="41"/>
      <c r="O14" s="31"/>
      <c r="P14" s="31"/>
      <c r="Q14" s="31"/>
      <c r="R14" s="31"/>
      <c r="S14" s="31"/>
      <c r="T14" s="31"/>
      <c r="U14" s="42"/>
      <c r="V14" s="35"/>
      <c r="W14" s="37" t="str">
        <f t="shared" ref="W14:W39" ca="1" si="0">IF(RANDBETWEEN(0,2)=0,"A",IF(RANDBETWEEN(0,1)=0,"B","C"))</f>
        <v>C</v>
      </c>
      <c r="X14" s="37">
        <f t="shared" ref="X14:X39" ca="1" si="1">RANDBETWEEN(1,10)</f>
        <v>9</v>
      </c>
      <c r="Z14"/>
      <c r="AB14"/>
    </row>
    <row r="15" spans="2:33" s="13" customFormat="1" ht="20.100000000000001" customHeight="1" x14ac:dyDescent="0.2">
      <c r="B15"/>
      <c r="C15" s="43" t="s">
        <v>8</v>
      </c>
      <c r="D15" s="26"/>
      <c r="E15" s="44" t="s">
        <v>33</v>
      </c>
      <c r="F15" s="43"/>
      <c r="G15" s="43"/>
      <c r="H15" s="45">
        <v>13</v>
      </c>
      <c r="I15" s="26"/>
      <c r="J15" s="43" t="s">
        <v>34</v>
      </c>
      <c r="K15" s="29" t="s">
        <v>35</v>
      </c>
      <c r="L15" s="30">
        <v>6.79</v>
      </c>
      <c r="M15" s="25">
        <v>10</v>
      </c>
      <c r="N15" s="30">
        <f>L15/M15</f>
        <v>0.67900000000000005</v>
      </c>
      <c r="O15" s="31"/>
      <c r="P15" s="32">
        <f>H15*N15</f>
        <v>8.827</v>
      </c>
      <c r="Q15" s="31"/>
      <c r="R15" s="46" t="b">
        <v>1</v>
      </c>
      <c r="S15" s="32">
        <f t="shared" ref="S15:S37" si="2">IF(R15,P15,0)</f>
        <v>8.827</v>
      </c>
      <c r="T15" s="31"/>
      <c r="U15" s="47"/>
      <c r="V15" s="35"/>
      <c r="W15" s="36" t="str">
        <f t="shared" ca="1" si="0"/>
        <v>B</v>
      </c>
      <c r="X15" s="37">
        <f t="shared" ca="1" si="1"/>
        <v>10</v>
      </c>
      <c r="Z15"/>
      <c r="AB15"/>
    </row>
    <row r="16" spans="2:33" s="13" customFormat="1" ht="20.100000000000001" hidden="1" customHeight="1" x14ac:dyDescent="0.2">
      <c r="B16"/>
      <c r="C16" s="48"/>
      <c r="D16" s="26"/>
      <c r="E16" s="49"/>
      <c r="F16" s="48"/>
      <c r="G16" s="48"/>
      <c r="H16" s="50">
        <v>5</v>
      </c>
      <c r="I16" s="26"/>
      <c r="J16" s="48" t="s">
        <v>36</v>
      </c>
      <c r="K16" s="51" t="s">
        <v>37</v>
      </c>
      <c r="L16" s="52">
        <v>1.75</v>
      </c>
      <c r="M16" s="53">
        <v>2</v>
      </c>
      <c r="N16" s="30">
        <f t="shared" ref="N16:N37" si="3">L16/M16</f>
        <v>0.875</v>
      </c>
      <c r="O16" s="31"/>
      <c r="P16" s="32">
        <f t="shared" ref="P16:P37" si="4">H16*N16</f>
        <v>4.375</v>
      </c>
      <c r="Q16" s="31"/>
      <c r="R16" s="54" t="b">
        <v>0</v>
      </c>
      <c r="S16" s="55">
        <f t="shared" si="2"/>
        <v>0</v>
      </c>
      <c r="T16" s="31"/>
      <c r="U16" s="56"/>
      <c r="V16" s="35"/>
      <c r="W16" s="36" t="str">
        <f t="shared" ca="1" si="0"/>
        <v>A</v>
      </c>
      <c r="X16" s="37">
        <f t="shared" ca="1" si="1"/>
        <v>9</v>
      </c>
      <c r="Z16"/>
    </row>
    <row r="17" spans="2:28" s="13" customFormat="1" ht="20.100000000000001" customHeight="1" x14ac:dyDescent="0.2">
      <c r="B17"/>
      <c r="C17" s="48" t="s">
        <v>8</v>
      </c>
      <c r="D17" s="26"/>
      <c r="E17" s="57" t="s">
        <v>38</v>
      </c>
      <c r="F17" s="48"/>
      <c r="G17" s="48"/>
      <c r="H17" s="50">
        <v>5</v>
      </c>
      <c r="I17" s="26"/>
      <c r="J17" s="48" t="s">
        <v>34</v>
      </c>
      <c r="K17" s="51" t="s">
        <v>39</v>
      </c>
      <c r="L17" s="52">
        <v>3.68</v>
      </c>
      <c r="M17" s="53">
        <v>5</v>
      </c>
      <c r="N17" s="52">
        <f t="shared" si="3"/>
        <v>0.73599999999999999</v>
      </c>
      <c r="O17" s="31"/>
      <c r="P17" s="55">
        <f t="shared" si="4"/>
        <v>3.6799999999999997</v>
      </c>
      <c r="Q17" s="31"/>
      <c r="R17" s="54" t="b">
        <v>1</v>
      </c>
      <c r="S17" s="55">
        <f t="shared" si="2"/>
        <v>3.6799999999999997</v>
      </c>
      <c r="T17" s="31"/>
      <c r="U17" s="56"/>
      <c r="V17" s="35"/>
      <c r="W17" s="36"/>
      <c r="X17" s="37"/>
      <c r="Z17"/>
    </row>
    <row r="18" spans="2:28" s="13" customFormat="1" ht="20.100000000000001" hidden="1" customHeight="1" x14ac:dyDescent="0.2">
      <c r="B18"/>
      <c r="C18" s="48" t="s">
        <v>8</v>
      </c>
      <c r="D18" s="26"/>
      <c r="E18" s="50"/>
      <c r="F18" s="48"/>
      <c r="G18" s="48"/>
      <c r="H18" s="50">
        <v>5</v>
      </c>
      <c r="I18" s="26"/>
      <c r="J18" s="48" t="s">
        <v>34</v>
      </c>
      <c r="K18" s="51" t="s">
        <v>40</v>
      </c>
      <c r="L18" s="52">
        <v>9.59</v>
      </c>
      <c r="M18" s="53">
        <v>50</v>
      </c>
      <c r="N18" s="30">
        <f t="shared" si="3"/>
        <v>0.1918</v>
      </c>
      <c r="O18" s="31"/>
      <c r="P18" s="32">
        <f t="shared" si="4"/>
        <v>0.95899999999999996</v>
      </c>
      <c r="Q18" s="31"/>
      <c r="R18" s="54" t="b">
        <v>0</v>
      </c>
      <c r="S18" s="55">
        <f t="shared" si="2"/>
        <v>0</v>
      </c>
      <c r="T18" s="31"/>
      <c r="U18" s="56"/>
      <c r="V18" s="35"/>
      <c r="W18" s="36"/>
      <c r="X18" s="37"/>
      <c r="Z18"/>
      <c r="AB18"/>
    </row>
    <row r="19" spans="2:28" s="13" customFormat="1" ht="20.100000000000001" hidden="1" customHeight="1" x14ac:dyDescent="0.2">
      <c r="B19"/>
      <c r="C19" s="48" t="s">
        <v>8</v>
      </c>
      <c r="D19" s="26"/>
      <c r="E19" s="57"/>
      <c r="F19" s="48"/>
      <c r="G19" s="48"/>
      <c r="H19" s="50">
        <v>5</v>
      </c>
      <c r="I19" s="26"/>
      <c r="J19" s="48" t="s">
        <v>34</v>
      </c>
      <c r="K19" s="51" t="s">
        <v>41</v>
      </c>
      <c r="L19" s="52">
        <v>7.19</v>
      </c>
      <c r="M19" s="53">
        <v>60</v>
      </c>
      <c r="N19" s="30">
        <f t="shared" si="3"/>
        <v>0.11983333333333333</v>
      </c>
      <c r="O19" s="31"/>
      <c r="P19" s="32">
        <f t="shared" si="4"/>
        <v>0.59916666666666663</v>
      </c>
      <c r="Q19" s="31"/>
      <c r="R19" s="54" t="b">
        <v>0</v>
      </c>
      <c r="S19" s="55">
        <f t="shared" si="2"/>
        <v>0</v>
      </c>
      <c r="T19" s="31"/>
      <c r="U19" s="56"/>
      <c r="V19" s="35"/>
      <c r="W19" s="36"/>
      <c r="X19" s="37"/>
      <c r="Z19"/>
      <c r="AB19"/>
    </row>
    <row r="20" spans="2:28" s="13" customFormat="1" ht="20.100000000000001" hidden="1" customHeight="1" x14ac:dyDescent="0.2">
      <c r="B20"/>
      <c r="C20" s="48" t="s">
        <v>8</v>
      </c>
      <c r="D20" s="26"/>
      <c r="E20" s="58" t="s">
        <v>42</v>
      </c>
      <c r="F20" s="43"/>
      <c r="G20" s="43"/>
      <c r="H20" s="45">
        <v>1</v>
      </c>
      <c r="I20" s="26"/>
      <c r="J20" s="43" t="s">
        <v>34</v>
      </c>
      <c r="K20" s="29" t="s">
        <v>43</v>
      </c>
      <c r="L20" s="30">
        <v>3.55</v>
      </c>
      <c r="M20" s="25">
        <v>5</v>
      </c>
      <c r="N20" s="30">
        <f t="shared" si="3"/>
        <v>0.71</v>
      </c>
      <c r="O20" s="31"/>
      <c r="P20" s="32">
        <f t="shared" si="4"/>
        <v>0.71</v>
      </c>
      <c r="Q20" s="31"/>
      <c r="R20" s="46" t="b">
        <v>0</v>
      </c>
      <c r="S20" s="32">
        <f t="shared" si="2"/>
        <v>0</v>
      </c>
      <c r="T20" s="31"/>
      <c r="U20" s="47"/>
      <c r="V20" s="35"/>
      <c r="W20" s="36" t="str">
        <f t="shared" ca="1" si="0"/>
        <v>A</v>
      </c>
      <c r="X20" s="37">
        <f t="shared" ca="1" si="1"/>
        <v>1</v>
      </c>
      <c r="Z20"/>
      <c r="AB20"/>
    </row>
    <row r="21" spans="2:28" s="13" customFormat="1" ht="20.100000000000001" customHeight="1" x14ac:dyDescent="0.2">
      <c r="B21"/>
      <c r="C21" s="43" t="s">
        <v>8</v>
      </c>
      <c r="D21" s="26"/>
      <c r="E21" s="59"/>
      <c r="F21" s="43"/>
      <c r="G21" s="43"/>
      <c r="H21" s="45">
        <v>1</v>
      </c>
      <c r="I21" s="26"/>
      <c r="J21" s="43" t="s">
        <v>36</v>
      </c>
      <c r="K21" s="29" t="s">
        <v>44</v>
      </c>
      <c r="L21" s="30">
        <v>2.25</v>
      </c>
      <c r="M21" s="25">
        <v>3</v>
      </c>
      <c r="N21" s="30">
        <f t="shared" si="3"/>
        <v>0.75</v>
      </c>
      <c r="O21" s="31"/>
      <c r="P21" s="32">
        <f t="shared" si="4"/>
        <v>0.75</v>
      </c>
      <c r="Q21" s="31"/>
      <c r="R21" s="46" t="b">
        <v>1</v>
      </c>
      <c r="S21" s="32">
        <f t="shared" si="2"/>
        <v>0.75</v>
      </c>
      <c r="T21" s="31"/>
      <c r="U21" s="47"/>
      <c r="V21" s="35"/>
      <c r="W21" s="36" t="str">
        <f t="shared" ca="1" si="0"/>
        <v>C</v>
      </c>
      <c r="X21" s="37">
        <f t="shared" ca="1" si="1"/>
        <v>10</v>
      </c>
      <c r="Z21"/>
      <c r="AB21"/>
    </row>
    <row r="22" spans="2:28" s="13" customFormat="1" ht="20.100000000000001" hidden="1" customHeight="1" x14ac:dyDescent="0.2">
      <c r="B22"/>
      <c r="C22" s="48" t="s">
        <v>8</v>
      </c>
      <c r="D22" s="26"/>
      <c r="E22" s="60" t="s">
        <v>45</v>
      </c>
      <c r="F22" s="48"/>
      <c r="G22" s="48"/>
      <c r="H22" s="50">
        <v>6</v>
      </c>
      <c r="I22" s="26"/>
      <c r="J22" s="48" t="s">
        <v>36</v>
      </c>
      <c r="K22" s="61" t="s">
        <v>46</v>
      </c>
      <c r="L22" s="52">
        <v>1.75</v>
      </c>
      <c r="M22" s="53">
        <v>2</v>
      </c>
      <c r="N22" s="30">
        <f t="shared" si="3"/>
        <v>0.875</v>
      </c>
      <c r="O22" s="31"/>
      <c r="P22" s="32">
        <f t="shared" si="4"/>
        <v>5.25</v>
      </c>
      <c r="Q22" s="31"/>
      <c r="R22" s="54" t="b">
        <v>0</v>
      </c>
      <c r="S22" s="55">
        <f t="shared" si="2"/>
        <v>0</v>
      </c>
      <c r="T22" s="31"/>
      <c r="U22" s="47"/>
      <c r="V22" s="35"/>
      <c r="W22" s="36" t="str">
        <f t="shared" ca="1" si="0"/>
        <v>C</v>
      </c>
      <c r="X22" s="37">
        <f t="shared" ca="1" si="1"/>
        <v>1</v>
      </c>
      <c r="Z22"/>
      <c r="AB22"/>
    </row>
    <row r="23" spans="2:28" s="13" customFormat="1" ht="20.100000000000001" customHeight="1" x14ac:dyDescent="0.2">
      <c r="B23"/>
      <c r="C23" s="48" t="s">
        <v>8</v>
      </c>
      <c r="D23" s="26"/>
      <c r="E23" s="62"/>
      <c r="F23" s="48"/>
      <c r="G23" s="48"/>
      <c r="H23" s="50">
        <v>6</v>
      </c>
      <c r="I23" s="26"/>
      <c r="J23" s="48" t="s">
        <v>36</v>
      </c>
      <c r="K23" s="51" t="s">
        <v>47</v>
      </c>
      <c r="L23" s="52">
        <v>3.75</v>
      </c>
      <c r="M23" s="53">
        <v>5</v>
      </c>
      <c r="N23" s="52">
        <f t="shared" si="3"/>
        <v>0.75</v>
      </c>
      <c r="O23" s="31"/>
      <c r="P23" s="55">
        <f t="shared" si="4"/>
        <v>4.5</v>
      </c>
      <c r="Q23" s="31"/>
      <c r="R23" s="54" t="b">
        <v>1</v>
      </c>
      <c r="S23" s="55">
        <f t="shared" si="2"/>
        <v>4.5</v>
      </c>
      <c r="T23" s="31"/>
      <c r="U23" s="56"/>
      <c r="V23" s="35"/>
      <c r="W23" s="36"/>
      <c r="X23" s="37"/>
      <c r="Z23"/>
      <c r="AB23"/>
    </row>
    <row r="24" spans="2:28" s="13" customFormat="1" ht="20.100000000000001" customHeight="1" x14ac:dyDescent="0.2">
      <c r="B24"/>
      <c r="C24" s="43" t="s">
        <v>8</v>
      </c>
      <c r="D24" s="26"/>
      <c r="E24" s="44" t="s">
        <v>48</v>
      </c>
      <c r="F24" s="43"/>
      <c r="G24" s="43"/>
      <c r="H24" s="45">
        <v>1</v>
      </c>
      <c r="I24" s="26"/>
      <c r="J24" s="43" t="s">
        <v>36</v>
      </c>
      <c r="K24" s="29" t="s">
        <v>49</v>
      </c>
      <c r="L24" s="30">
        <v>3.75</v>
      </c>
      <c r="M24" s="25">
        <v>2</v>
      </c>
      <c r="N24" s="30">
        <f t="shared" si="3"/>
        <v>1.875</v>
      </c>
      <c r="O24" s="31"/>
      <c r="P24" s="32">
        <f t="shared" si="4"/>
        <v>1.875</v>
      </c>
      <c r="Q24" s="31"/>
      <c r="R24" s="46" t="b">
        <v>1</v>
      </c>
      <c r="S24" s="32">
        <f t="shared" si="2"/>
        <v>1.875</v>
      </c>
      <c r="T24" s="31"/>
      <c r="U24" s="47"/>
      <c r="V24" s="35"/>
      <c r="W24" s="36" t="str">
        <f t="shared" ca="1" si="0"/>
        <v>C</v>
      </c>
      <c r="X24" s="37">
        <f t="shared" ca="1" si="1"/>
        <v>1</v>
      </c>
      <c r="Z24"/>
      <c r="AB24"/>
    </row>
    <row r="25" spans="2:28" s="13" customFormat="1" ht="20.100000000000001" customHeight="1" x14ac:dyDescent="0.2">
      <c r="B25"/>
      <c r="C25" s="48" t="s">
        <v>8</v>
      </c>
      <c r="D25" s="26"/>
      <c r="E25" s="57" t="s">
        <v>50</v>
      </c>
      <c r="F25" s="48"/>
      <c r="G25" s="48"/>
      <c r="H25" s="50">
        <v>2</v>
      </c>
      <c r="I25" s="26"/>
      <c r="J25" s="48" t="s">
        <v>36</v>
      </c>
      <c r="K25" s="51" t="s">
        <v>51</v>
      </c>
      <c r="L25" s="52">
        <v>3.75</v>
      </c>
      <c r="M25" s="53">
        <v>2</v>
      </c>
      <c r="N25" s="52">
        <f t="shared" si="3"/>
        <v>1.875</v>
      </c>
      <c r="O25" s="31"/>
      <c r="P25" s="55">
        <f t="shared" si="4"/>
        <v>3.75</v>
      </c>
      <c r="Q25" s="31"/>
      <c r="R25" s="54" t="b">
        <v>1</v>
      </c>
      <c r="S25" s="55">
        <f t="shared" si="2"/>
        <v>3.75</v>
      </c>
      <c r="T25" s="31"/>
      <c r="U25" s="56"/>
      <c r="V25" s="35"/>
      <c r="W25" s="36" t="str">
        <f t="shared" ca="1" si="0"/>
        <v>C</v>
      </c>
      <c r="X25" s="37">
        <f t="shared" ca="1" si="1"/>
        <v>4</v>
      </c>
      <c r="Z25"/>
      <c r="AB25"/>
    </row>
    <row r="26" spans="2:28" s="13" customFormat="1" ht="20.100000000000001" customHeight="1" x14ac:dyDescent="0.2">
      <c r="B26"/>
      <c r="C26" s="43" t="s">
        <v>8</v>
      </c>
      <c r="D26" s="26"/>
      <c r="E26" s="44" t="s">
        <v>52</v>
      </c>
      <c r="F26" s="43"/>
      <c r="G26" s="43"/>
      <c r="H26" s="45">
        <v>1</v>
      </c>
      <c r="I26" s="26"/>
      <c r="J26" s="43" t="s">
        <v>36</v>
      </c>
      <c r="K26" s="29" t="s">
        <v>53</v>
      </c>
      <c r="L26" s="30">
        <v>2.25</v>
      </c>
      <c r="M26" s="25">
        <v>2</v>
      </c>
      <c r="N26" s="30">
        <f t="shared" si="3"/>
        <v>1.125</v>
      </c>
      <c r="O26" s="31"/>
      <c r="P26" s="32">
        <f t="shared" si="4"/>
        <v>1.125</v>
      </c>
      <c r="Q26" s="31"/>
      <c r="R26" s="46" t="b">
        <v>1</v>
      </c>
      <c r="S26" s="32">
        <f t="shared" si="2"/>
        <v>1.125</v>
      </c>
      <c r="T26" s="31"/>
      <c r="U26" s="47"/>
      <c r="V26" s="35"/>
      <c r="W26" s="36" t="str">
        <f t="shared" ca="1" si="0"/>
        <v>A</v>
      </c>
      <c r="X26" s="37">
        <f t="shared" ca="1" si="1"/>
        <v>10</v>
      </c>
      <c r="Z26"/>
      <c r="AB26"/>
    </row>
    <row r="27" spans="2:28" s="13" customFormat="1" ht="20.100000000000001" customHeight="1" x14ac:dyDescent="0.2">
      <c r="B27"/>
      <c r="C27" s="48" t="s">
        <v>8</v>
      </c>
      <c r="D27" s="26"/>
      <c r="E27" s="57" t="s">
        <v>54</v>
      </c>
      <c r="F27" s="48"/>
      <c r="G27" s="48"/>
      <c r="H27" s="50">
        <v>3</v>
      </c>
      <c r="I27" s="26"/>
      <c r="J27" s="48" t="s">
        <v>36</v>
      </c>
      <c r="K27" s="51" t="s">
        <v>55</v>
      </c>
      <c r="L27" s="52">
        <v>2.25</v>
      </c>
      <c r="M27" s="53">
        <v>2</v>
      </c>
      <c r="N27" s="52">
        <f t="shared" si="3"/>
        <v>1.125</v>
      </c>
      <c r="O27" s="31"/>
      <c r="P27" s="55">
        <f t="shared" si="4"/>
        <v>3.375</v>
      </c>
      <c r="Q27" s="31"/>
      <c r="R27" s="54" t="b">
        <v>1</v>
      </c>
      <c r="S27" s="55">
        <f t="shared" si="2"/>
        <v>3.375</v>
      </c>
      <c r="T27" s="31"/>
      <c r="U27" s="56"/>
      <c r="V27" s="35"/>
      <c r="W27" s="36" t="str">
        <f t="shared" ca="1" si="0"/>
        <v>A</v>
      </c>
      <c r="X27" s="37">
        <f t="shared" ca="1" si="1"/>
        <v>5</v>
      </c>
      <c r="Z27"/>
      <c r="AB27"/>
    </row>
    <row r="28" spans="2:28" s="13" customFormat="1" ht="20.100000000000001" customHeight="1" x14ac:dyDescent="0.2">
      <c r="B28"/>
      <c r="C28" s="43" t="s">
        <v>8</v>
      </c>
      <c r="D28" s="26"/>
      <c r="E28" s="44" t="s">
        <v>56</v>
      </c>
      <c r="F28" s="43"/>
      <c r="G28" s="43"/>
      <c r="H28" s="45">
        <v>3</v>
      </c>
      <c r="I28" s="26"/>
      <c r="J28" s="43" t="s">
        <v>36</v>
      </c>
      <c r="K28" s="29" t="s">
        <v>57</v>
      </c>
      <c r="L28" s="30">
        <v>2.25</v>
      </c>
      <c r="M28" s="25">
        <v>2</v>
      </c>
      <c r="N28" s="30">
        <f t="shared" si="3"/>
        <v>1.125</v>
      </c>
      <c r="O28" s="31"/>
      <c r="P28" s="32">
        <f t="shared" si="4"/>
        <v>3.375</v>
      </c>
      <c r="Q28" s="31"/>
      <c r="R28" s="46" t="b">
        <v>1</v>
      </c>
      <c r="S28" s="32">
        <f t="shared" si="2"/>
        <v>3.375</v>
      </c>
      <c r="T28" s="31"/>
      <c r="U28" s="47"/>
      <c r="V28" s="35"/>
      <c r="W28" s="36" t="str">
        <f t="shared" ca="1" si="0"/>
        <v>B</v>
      </c>
      <c r="X28" s="37">
        <f t="shared" ca="1" si="1"/>
        <v>7</v>
      </c>
      <c r="Z28"/>
      <c r="AB28"/>
    </row>
    <row r="29" spans="2:28" s="13" customFormat="1" ht="20.100000000000001" customHeight="1" x14ac:dyDescent="0.2">
      <c r="B29"/>
      <c r="C29" s="48" t="s">
        <v>8</v>
      </c>
      <c r="D29" s="26"/>
      <c r="E29" s="57" t="s">
        <v>58</v>
      </c>
      <c r="F29" s="48"/>
      <c r="G29" s="48"/>
      <c r="H29" s="50">
        <v>1</v>
      </c>
      <c r="I29" s="26"/>
      <c r="J29" s="48" t="s">
        <v>36</v>
      </c>
      <c r="K29" s="51" t="s">
        <v>59</v>
      </c>
      <c r="L29" s="52">
        <v>3.75</v>
      </c>
      <c r="M29" s="53">
        <v>1</v>
      </c>
      <c r="N29" s="52">
        <f t="shared" si="3"/>
        <v>3.75</v>
      </c>
      <c r="O29" s="31"/>
      <c r="P29" s="55">
        <f t="shared" si="4"/>
        <v>3.75</v>
      </c>
      <c r="Q29" s="31"/>
      <c r="R29" s="54" t="b">
        <v>1</v>
      </c>
      <c r="S29" s="55">
        <f t="shared" si="2"/>
        <v>3.75</v>
      </c>
      <c r="T29" s="31"/>
      <c r="U29" s="56"/>
      <c r="V29" s="35"/>
      <c r="W29" s="36" t="str">
        <f t="shared" ca="1" si="0"/>
        <v>C</v>
      </c>
      <c r="X29" s="37">
        <f t="shared" ca="1" si="1"/>
        <v>1</v>
      </c>
      <c r="Z29"/>
      <c r="AB29"/>
    </row>
    <row r="30" spans="2:28" s="13" customFormat="1" ht="20.100000000000001" customHeight="1" x14ac:dyDescent="0.2">
      <c r="B30"/>
      <c r="C30" s="43" t="s">
        <v>8</v>
      </c>
      <c r="D30" s="26"/>
      <c r="E30" s="44" t="s">
        <v>60</v>
      </c>
      <c r="F30" s="43"/>
      <c r="G30" s="43"/>
      <c r="H30" s="45">
        <v>1</v>
      </c>
      <c r="I30" s="26"/>
      <c r="J30" s="43" t="s">
        <v>36</v>
      </c>
      <c r="K30" s="29" t="s">
        <v>57</v>
      </c>
      <c r="L30" s="30">
        <v>2.25</v>
      </c>
      <c r="M30" s="25">
        <v>2</v>
      </c>
      <c r="N30" s="30">
        <f t="shared" si="3"/>
        <v>1.125</v>
      </c>
      <c r="O30" s="31"/>
      <c r="P30" s="32">
        <f t="shared" si="4"/>
        <v>1.125</v>
      </c>
      <c r="Q30" s="31"/>
      <c r="R30" s="46" t="b">
        <v>1</v>
      </c>
      <c r="S30" s="32">
        <f t="shared" si="2"/>
        <v>1.125</v>
      </c>
      <c r="T30" s="31"/>
      <c r="U30" s="47"/>
      <c r="V30" s="35"/>
      <c r="W30" s="36" t="str">
        <f t="shared" ca="1" si="0"/>
        <v>C</v>
      </c>
      <c r="X30" s="37">
        <f t="shared" ca="1" si="1"/>
        <v>5</v>
      </c>
      <c r="Z30"/>
      <c r="AB30"/>
    </row>
    <row r="31" spans="2:28" s="13" customFormat="1" ht="20.100000000000001" hidden="1" customHeight="1" x14ac:dyDescent="0.2">
      <c r="B31"/>
      <c r="C31" s="48" t="s">
        <v>8</v>
      </c>
      <c r="D31" s="26"/>
      <c r="E31" s="50" t="s">
        <v>61</v>
      </c>
      <c r="F31" s="48"/>
      <c r="G31" s="48"/>
      <c r="H31" s="50">
        <v>1</v>
      </c>
      <c r="I31" s="26"/>
      <c r="J31" s="48"/>
      <c r="K31" s="61"/>
      <c r="L31" s="52"/>
      <c r="M31" s="53"/>
      <c r="N31" s="30" t="e">
        <f t="shared" si="3"/>
        <v>#DIV/0!</v>
      </c>
      <c r="O31" s="31"/>
      <c r="P31" s="32" t="e">
        <f t="shared" si="4"/>
        <v>#DIV/0!</v>
      </c>
      <c r="Q31" s="31"/>
      <c r="R31" s="54" t="b">
        <v>0</v>
      </c>
      <c r="S31" s="55">
        <f t="shared" si="2"/>
        <v>0</v>
      </c>
      <c r="T31" s="31"/>
      <c r="U31" s="47"/>
      <c r="V31" s="35"/>
      <c r="W31" s="36" t="str">
        <f t="shared" ca="1" si="0"/>
        <v>B</v>
      </c>
      <c r="X31" s="37">
        <f t="shared" ca="1" si="1"/>
        <v>7</v>
      </c>
      <c r="Z31"/>
      <c r="AB31"/>
    </row>
    <row r="32" spans="2:28" s="13" customFormat="1" ht="20.100000000000001" hidden="1" customHeight="1" x14ac:dyDescent="0.2">
      <c r="B32"/>
      <c r="C32" s="48" t="s">
        <v>8</v>
      </c>
      <c r="D32" s="26"/>
      <c r="E32" s="45" t="s">
        <v>62</v>
      </c>
      <c r="F32" s="43"/>
      <c r="G32" s="43"/>
      <c r="H32" s="45">
        <v>1</v>
      </c>
      <c r="I32" s="26"/>
      <c r="J32" s="43"/>
      <c r="K32" s="63"/>
      <c r="L32" s="30"/>
      <c r="M32" s="25"/>
      <c r="N32" s="30" t="e">
        <f t="shared" si="3"/>
        <v>#DIV/0!</v>
      </c>
      <c r="O32" s="31"/>
      <c r="P32" s="32" t="e">
        <f t="shared" si="4"/>
        <v>#DIV/0!</v>
      </c>
      <c r="Q32" s="31"/>
      <c r="R32" s="46" t="b">
        <v>0</v>
      </c>
      <c r="S32" s="32">
        <f t="shared" si="2"/>
        <v>0</v>
      </c>
      <c r="T32" s="31"/>
      <c r="U32" s="47"/>
      <c r="V32" s="35"/>
      <c r="W32" s="36" t="str">
        <f t="shared" ca="1" si="0"/>
        <v>C</v>
      </c>
      <c r="X32" s="37">
        <f t="shared" ca="1" si="1"/>
        <v>8</v>
      </c>
      <c r="Z32"/>
      <c r="AB32"/>
    </row>
    <row r="33" spans="2:28" s="13" customFormat="1" ht="20.100000000000001" hidden="1" customHeight="1" x14ac:dyDescent="0.2">
      <c r="B33"/>
      <c r="C33" s="48" t="s">
        <v>8</v>
      </c>
      <c r="D33" s="26"/>
      <c r="E33" s="50" t="s">
        <v>63</v>
      </c>
      <c r="F33" s="48"/>
      <c r="G33" s="48"/>
      <c r="H33" s="50">
        <v>1</v>
      </c>
      <c r="I33" s="26"/>
      <c r="J33" s="48"/>
      <c r="K33" s="61"/>
      <c r="L33" s="52"/>
      <c r="M33" s="53"/>
      <c r="N33" s="30" t="e">
        <f t="shared" si="3"/>
        <v>#DIV/0!</v>
      </c>
      <c r="O33" s="31"/>
      <c r="P33" s="32" t="e">
        <f t="shared" si="4"/>
        <v>#DIV/0!</v>
      </c>
      <c r="Q33" s="31"/>
      <c r="R33" s="54" t="b">
        <v>0</v>
      </c>
      <c r="S33" s="55">
        <f t="shared" si="2"/>
        <v>0</v>
      </c>
      <c r="T33" s="31"/>
      <c r="U33" s="47"/>
      <c r="V33" s="35"/>
      <c r="W33" s="36" t="str">
        <f t="shared" ca="1" si="0"/>
        <v>A</v>
      </c>
      <c r="X33" s="37">
        <f t="shared" ca="1" si="1"/>
        <v>9</v>
      </c>
      <c r="Z33"/>
      <c r="AB33"/>
    </row>
    <row r="34" spans="2:28" s="13" customFormat="1" ht="20.100000000000001" hidden="1" customHeight="1" x14ac:dyDescent="0.2">
      <c r="B34"/>
      <c r="C34" s="48" t="s">
        <v>8</v>
      </c>
      <c r="D34" s="26"/>
      <c r="E34" s="45" t="s">
        <v>64</v>
      </c>
      <c r="F34" s="43"/>
      <c r="G34" s="43"/>
      <c r="H34" s="45">
        <v>1</v>
      </c>
      <c r="I34" s="26"/>
      <c r="J34" s="43"/>
      <c r="K34" s="63"/>
      <c r="L34" s="30"/>
      <c r="M34" s="25"/>
      <c r="N34" s="30" t="e">
        <f t="shared" si="3"/>
        <v>#DIV/0!</v>
      </c>
      <c r="O34" s="31"/>
      <c r="P34" s="32" t="e">
        <f t="shared" si="4"/>
        <v>#DIV/0!</v>
      </c>
      <c r="Q34" s="31"/>
      <c r="R34" s="46" t="b">
        <v>0</v>
      </c>
      <c r="S34" s="32">
        <f t="shared" si="2"/>
        <v>0</v>
      </c>
      <c r="T34" s="31"/>
      <c r="U34" s="47"/>
      <c r="V34" s="35"/>
      <c r="W34" s="36" t="str">
        <f t="shared" ca="1" si="0"/>
        <v>B</v>
      </c>
      <c r="X34" s="37">
        <f t="shared" ca="1" si="1"/>
        <v>10</v>
      </c>
      <c r="Z34"/>
      <c r="AB34"/>
    </row>
    <row r="35" spans="2:28" s="13" customFormat="1" ht="20.100000000000001" hidden="1" customHeight="1" x14ac:dyDescent="0.2">
      <c r="B35"/>
      <c r="C35" s="48" t="s">
        <v>8</v>
      </c>
      <c r="D35" s="26"/>
      <c r="E35" s="45" t="s">
        <v>65</v>
      </c>
      <c r="F35" s="43"/>
      <c r="G35" s="43"/>
      <c r="H35" s="45">
        <v>1</v>
      </c>
      <c r="I35" s="26"/>
      <c r="J35" s="43"/>
      <c r="K35" s="63"/>
      <c r="L35" s="30"/>
      <c r="M35" s="25"/>
      <c r="N35" s="30" t="e">
        <f t="shared" si="3"/>
        <v>#DIV/0!</v>
      </c>
      <c r="O35" s="31"/>
      <c r="P35" s="32" t="e">
        <f t="shared" si="4"/>
        <v>#DIV/0!</v>
      </c>
      <c r="Q35" s="31"/>
      <c r="R35" s="46" t="b">
        <v>0</v>
      </c>
      <c r="S35" s="32">
        <f t="shared" si="2"/>
        <v>0</v>
      </c>
      <c r="T35" s="31"/>
      <c r="U35" s="47"/>
      <c r="V35" s="35"/>
      <c r="W35" s="36" t="str">
        <f t="shared" ca="1" si="0"/>
        <v>A</v>
      </c>
      <c r="X35" s="37">
        <f t="shared" ca="1" si="1"/>
        <v>5</v>
      </c>
      <c r="Z35"/>
      <c r="AB35"/>
    </row>
    <row r="36" spans="2:28" s="13" customFormat="1" ht="20.100000000000001" customHeight="1" x14ac:dyDescent="0.2">
      <c r="B36"/>
      <c r="C36" s="48" t="s">
        <v>8</v>
      </c>
      <c r="D36" s="26"/>
      <c r="E36" s="57" t="s">
        <v>66</v>
      </c>
      <c r="F36" s="48"/>
      <c r="G36" s="48"/>
      <c r="H36" s="50">
        <v>1</v>
      </c>
      <c r="I36" s="26"/>
      <c r="J36" s="48" t="s">
        <v>67</v>
      </c>
      <c r="K36" s="51" t="s">
        <v>68</v>
      </c>
      <c r="L36" s="52">
        <v>4.9800000000000004</v>
      </c>
      <c r="M36" s="53">
        <v>2</v>
      </c>
      <c r="N36" s="52">
        <f t="shared" si="3"/>
        <v>2.4900000000000002</v>
      </c>
      <c r="O36" s="31"/>
      <c r="P36" s="55">
        <f t="shared" si="4"/>
        <v>2.4900000000000002</v>
      </c>
      <c r="Q36" s="31"/>
      <c r="R36" s="46" t="b">
        <v>1</v>
      </c>
      <c r="S36" s="55">
        <f t="shared" si="2"/>
        <v>2.4900000000000002</v>
      </c>
      <c r="T36" s="31"/>
      <c r="U36" s="56"/>
      <c r="V36" s="35"/>
      <c r="W36" s="36" t="str">
        <f t="shared" ca="1" si="0"/>
        <v>B</v>
      </c>
      <c r="X36" s="37">
        <f t="shared" ca="1" si="1"/>
        <v>4</v>
      </c>
      <c r="Z36"/>
    </row>
    <row r="37" spans="2:28" s="13" customFormat="1" ht="20.100000000000001" customHeight="1" x14ac:dyDescent="0.2">
      <c r="B37"/>
      <c r="C37" s="43" t="s">
        <v>8</v>
      </c>
      <c r="D37" s="26"/>
      <c r="E37" s="44" t="s">
        <v>69</v>
      </c>
      <c r="F37" s="43"/>
      <c r="G37" s="43"/>
      <c r="H37" s="45">
        <v>1</v>
      </c>
      <c r="I37" s="26"/>
      <c r="J37" s="43"/>
      <c r="K37" s="29"/>
      <c r="L37" s="30">
        <v>30</v>
      </c>
      <c r="M37" s="25">
        <v>1</v>
      </c>
      <c r="N37" s="30">
        <f t="shared" si="3"/>
        <v>30</v>
      </c>
      <c r="O37" s="31"/>
      <c r="P37" s="32">
        <f t="shared" si="4"/>
        <v>30</v>
      </c>
      <c r="Q37" s="31"/>
      <c r="R37" s="46" t="b">
        <v>1</v>
      </c>
      <c r="S37" s="32">
        <f t="shared" si="2"/>
        <v>30</v>
      </c>
      <c r="T37" s="31"/>
      <c r="U37" s="47"/>
      <c r="V37" s="35"/>
      <c r="W37" s="36" t="str">
        <f t="shared" ca="1" si="0"/>
        <v>B</v>
      </c>
      <c r="X37" s="37">
        <f t="shared" ca="1" si="1"/>
        <v>6</v>
      </c>
      <c r="Z37"/>
    </row>
    <row r="38" spans="2:28" s="13" customFormat="1" x14ac:dyDescent="0.2">
      <c r="B38"/>
      <c r="C38" s="38"/>
      <c r="D38" s="39"/>
      <c r="E38" s="38"/>
      <c r="F38" s="38"/>
      <c r="G38" s="38"/>
      <c r="H38" s="38"/>
      <c r="I38" s="39"/>
      <c r="J38" s="38"/>
      <c r="K38" s="40"/>
      <c r="L38" s="38"/>
      <c r="M38" s="38"/>
      <c r="N38" s="41"/>
      <c r="O38" s="31"/>
      <c r="P38" s="31"/>
      <c r="Q38" s="31"/>
      <c r="R38" s="31"/>
      <c r="S38" s="31"/>
      <c r="T38" s="31"/>
      <c r="U38" s="42"/>
      <c r="V38" s="35"/>
      <c r="W38" s="37" t="str">
        <f t="shared" ca="1" si="0"/>
        <v>A</v>
      </c>
      <c r="X38" s="37">
        <f t="shared" ca="1" si="1"/>
        <v>1</v>
      </c>
      <c r="Z38"/>
      <c r="AB38"/>
    </row>
    <row r="39" spans="2:28" s="13" customFormat="1" ht="20.100000000000001" customHeight="1" x14ac:dyDescent="0.2">
      <c r="B39"/>
      <c r="C39" s="43" t="s">
        <v>10</v>
      </c>
      <c r="D39" s="26"/>
      <c r="E39" s="44" t="s">
        <v>70</v>
      </c>
      <c r="F39" s="43"/>
      <c r="G39" s="43"/>
      <c r="H39" s="45">
        <v>1</v>
      </c>
      <c r="I39" s="26"/>
      <c r="J39" s="43"/>
      <c r="K39" s="29"/>
      <c r="L39" s="30">
        <v>150</v>
      </c>
      <c r="M39" s="25">
        <v>1</v>
      </c>
      <c r="N39" s="30">
        <f t="shared" ref="N39" si="5">L39/M39</f>
        <v>150</v>
      </c>
      <c r="O39" s="31"/>
      <c r="P39" s="32">
        <f>H39*N39</f>
        <v>150</v>
      </c>
      <c r="Q39" s="31"/>
      <c r="R39" s="46" t="b">
        <v>1</v>
      </c>
      <c r="S39" s="32">
        <f t="shared" ref="S39" si="6">IF(R39,P39,0)</f>
        <v>150</v>
      </c>
      <c r="T39" s="31"/>
      <c r="U39" s="47"/>
      <c r="V39" s="35"/>
      <c r="W39" s="36" t="str">
        <f t="shared" ca="1" si="0"/>
        <v>C</v>
      </c>
      <c r="X39" s="37">
        <f t="shared" ca="1" si="1"/>
        <v>5</v>
      </c>
      <c r="Z39"/>
    </row>
    <row r="40" spans="2:28" s="13" customFormat="1" ht="45" hidden="1" customHeight="1" x14ac:dyDescent="0.2">
      <c r="B40"/>
      <c r="C40" s="64"/>
      <c r="D40" s="65"/>
      <c r="E40" s="64"/>
      <c r="F40" s="64"/>
      <c r="G40" s="64"/>
      <c r="H40" s="64"/>
      <c r="I40" s="65"/>
      <c r="J40" s="64"/>
      <c r="K40" s="63"/>
      <c r="L40" s="64"/>
      <c r="M40" s="64"/>
      <c r="N40" s="66"/>
      <c r="O40" s="35"/>
      <c r="P40" s="67"/>
      <c r="Q40" s="35"/>
      <c r="R40" s="68" t="b">
        <v>0</v>
      </c>
      <c r="S40" s="67"/>
      <c r="T40" s="35"/>
      <c r="U40" s="69"/>
      <c r="V40" s="35"/>
      <c r="W40" s="64"/>
      <c r="X40" s="64"/>
      <c r="Z40"/>
      <c r="AB40"/>
    </row>
    <row r="41" spans="2:28" s="13" customFormat="1" x14ac:dyDescent="0.2">
      <c r="B41"/>
      <c r="C41" s="70"/>
      <c r="D41" s="70"/>
      <c r="E41" s="70"/>
      <c r="F41" s="70"/>
      <c r="G41" s="70"/>
      <c r="H41" s="70"/>
      <c r="I41" s="70"/>
      <c r="J41" s="70"/>
      <c r="K41" s="71"/>
      <c r="L41" s="70"/>
      <c r="M41" s="70"/>
      <c r="N41" s="72"/>
      <c r="O41" s="72"/>
      <c r="P41" s="72"/>
      <c r="Q41" s="72"/>
      <c r="R41" s="72"/>
      <c r="S41" s="72"/>
      <c r="T41" s="72"/>
      <c r="U41" s="70"/>
      <c r="V41" s="70"/>
      <c r="Z41"/>
      <c r="AB41"/>
    </row>
    <row r="42" spans="2:28" s="13" customFormat="1" x14ac:dyDescent="0.2">
      <c r="B42"/>
      <c r="C42" s="70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4"/>
      <c r="P42" s="75"/>
      <c r="Q42" s="73"/>
      <c r="R42" s="75"/>
      <c r="S42" s="75">
        <f>SUM(S13:S39)</f>
        <v>867.62199999999996</v>
      </c>
      <c r="T42" s="73"/>
      <c r="U42" s="76" t="s">
        <v>71</v>
      </c>
      <c r="V42" s="70"/>
      <c r="Z42"/>
      <c r="AB42"/>
    </row>
    <row r="43" spans="2:28" x14ac:dyDescent="0.2"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34"/>
      <c r="O43" s="34"/>
      <c r="P43" s="34"/>
      <c r="Q43" s="34"/>
      <c r="R43" s="34"/>
      <c r="S43" s="34"/>
      <c r="T43" s="34"/>
      <c r="U43" s="77"/>
    </row>
    <row r="44" spans="2:28" x14ac:dyDescent="0.2"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34"/>
      <c r="O44" s="34"/>
      <c r="P44" s="34"/>
      <c r="Q44" s="34"/>
      <c r="R44" s="34"/>
      <c r="S44" s="78" t="s">
        <v>72</v>
      </c>
      <c r="T44" s="79"/>
      <c r="U44" s="80"/>
    </row>
    <row r="45" spans="2:28" x14ac:dyDescent="0.2"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34"/>
      <c r="O45" s="34"/>
      <c r="P45" s="34"/>
      <c r="Q45" s="34"/>
      <c r="R45" s="34"/>
      <c r="S45" s="81">
        <f>SUMIF(C$13:C$40,T45,S$13:S$40)</f>
        <v>649</v>
      </c>
      <c r="T45" s="82" t="s">
        <v>6</v>
      </c>
      <c r="U45" s="83" t="s">
        <v>7</v>
      </c>
    </row>
    <row r="46" spans="2:28" x14ac:dyDescent="0.2"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34"/>
      <c r="O46" s="34"/>
      <c r="P46" s="34"/>
      <c r="Q46" s="34"/>
      <c r="R46" s="34"/>
      <c r="S46" s="81">
        <f>SUMIF(C$13:C$40,T46,S$13:S$40)</f>
        <v>68.622</v>
      </c>
      <c r="T46" s="82" t="s">
        <v>8</v>
      </c>
      <c r="U46" s="83" t="s">
        <v>9</v>
      </c>
    </row>
    <row r="47" spans="2:28" x14ac:dyDescent="0.2"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34"/>
      <c r="O47" s="34"/>
      <c r="P47" s="34"/>
      <c r="Q47" s="34"/>
      <c r="R47" s="34"/>
      <c r="S47" s="84">
        <f>SUMIF(C$13:C$40,T47,S$13:S$40)</f>
        <v>150</v>
      </c>
      <c r="T47" s="85" t="s">
        <v>10</v>
      </c>
      <c r="U47" s="86" t="s">
        <v>73</v>
      </c>
      <c r="W47" s="87"/>
      <c r="X47" s="87"/>
    </row>
    <row r="48" spans="2:28" x14ac:dyDescent="0.2">
      <c r="N48" s="34"/>
      <c r="O48" s="34"/>
      <c r="P48" s="34"/>
      <c r="Q48" s="34"/>
      <c r="R48" s="34"/>
      <c r="S48" s="88">
        <f>SUM(S45:S47)</f>
        <v>867.62199999999996</v>
      </c>
      <c r="T48" s="89"/>
      <c r="U48" s="90" t="s">
        <v>71</v>
      </c>
      <c r="W48" s="91" t="s">
        <v>7</v>
      </c>
      <c r="X48" s="91"/>
    </row>
    <row r="49" spans="4:24" x14ac:dyDescent="0.2">
      <c r="N49" s="34"/>
      <c r="O49" s="77"/>
      <c r="P49" s="77"/>
      <c r="Q49" s="77"/>
      <c r="R49" s="77"/>
      <c r="S49" s="77"/>
      <c r="T49" s="77"/>
      <c r="U49" s="77"/>
      <c r="W49" s="92" t="s">
        <v>9</v>
      </c>
      <c r="X49" s="92"/>
    </row>
    <row r="50" spans="4:24" x14ac:dyDescent="0.2">
      <c r="D50" s="93" t="s">
        <v>74</v>
      </c>
      <c r="E50" s="94"/>
      <c r="F50" s="94"/>
      <c r="G50" s="94"/>
      <c r="H50" s="95"/>
      <c r="I50" s="94"/>
      <c r="J50" s="94"/>
      <c r="K50" s="94"/>
      <c r="L50" s="94"/>
      <c r="M50" s="96"/>
      <c r="N50" s="34"/>
      <c r="O50" s="34"/>
      <c r="P50" s="34"/>
      <c r="Q50" s="34"/>
      <c r="R50" s="34"/>
      <c r="S50" s="34"/>
      <c r="T50" s="34"/>
      <c r="U50" s="77"/>
    </row>
    <row r="51" spans="4:24" x14ac:dyDescent="0.2">
      <c r="D51" s="97"/>
      <c r="E51" s="98" t="s">
        <v>75</v>
      </c>
      <c r="F51" s="98"/>
      <c r="G51" s="98"/>
      <c r="H51" s="98"/>
      <c r="I51" s="98"/>
      <c r="J51" s="98"/>
      <c r="K51" s="98"/>
      <c r="L51" s="98"/>
      <c r="M51" s="99"/>
      <c r="N51" s="34"/>
      <c r="O51" s="34"/>
      <c r="P51" s="34"/>
      <c r="Q51" s="34"/>
      <c r="R51" s="34"/>
      <c r="S51" s="34"/>
      <c r="T51" s="34"/>
      <c r="U51" s="77"/>
    </row>
    <row r="52" spans="4:24" x14ac:dyDescent="0.2">
      <c r="D52" s="100"/>
      <c r="E52" s="7" t="s">
        <v>76</v>
      </c>
      <c r="F52" s="101"/>
      <c r="G52" s="101"/>
      <c r="H52" s="101"/>
      <c r="I52" s="101"/>
      <c r="J52" s="101"/>
      <c r="K52" s="101"/>
      <c r="L52" s="101"/>
      <c r="M52" s="102"/>
      <c r="N52" s="34"/>
      <c r="O52" s="34"/>
      <c r="P52" s="34"/>
      <c r="Q52" s="34"/>
      <c r="R52" s="34"/>
      <c r="S52" s="34"/>
      <c r="T52" s="34"/>
      <c r="U52" s="77"/>
    </row>
    <row r="53" spans="4:24" x14ac:dyDescent="0.2">
      <c r="D53" s="100"/>
      <c r="E53" s="101" t="s">
        <v>77</v>
      </c>
      <c r="F53" s="9"/>
      <c r="G53" s="9"/>
      <c r="H53" s="9"/>
      <c r="I53" s="9"/>
      <c r="J53" s="9"/>
      <c r="K53" s="9"/>
      <c r="L53" s="9"/>
      <c r="M53" s="83"/>
      <c r="N53" s="34"/>
      <c r="O53" s="34"/>
      <c r="P53" s="34"/>
      <c r="Q53" s="34"/>
      <c r="R53" s="34"/>
      <c r="S53" s="34"/>
      <c r="T53" s="34"/>
      <c r="U53" s="77"/>
    </row>
    <row r="54" spans="4:24" x14ac:dyDescent="0.2">
      <c r="D54" s="100"/>
      <c r="E54" s="101" t="s">
        <v>78</v>
      </c>
      <c r="F54" s="9"/>
      <c r="G54" s="9"/>
      <c r="H54" s="9"/>
      <c r="I54" s="9"/>
      <c r="J54" s="9"/>
      <c r="K54" s="9"/>
      <c r="L54" s="9"/>
      <c r="M54" s="83"/>
      <c r="N54" s="34"/>
      <c r="O54" s="34"/>
      <c r="P54" s="34"/>
    </row>
    <row r="55" spans="4:24" x14ac:dyDescent="0.2">
      <c r="D55" s="100"/>
      <c r="E55" s="101"/>
      <c r="F55" s="9"/>
      <c r="G55" s="9"/>
      <c r="H55" s="9"/>
      <c r="I55" s="9"/>
      <c r="J55" s="9"/>
      <c r="K55" s="9"/>
      <c r="L55" s="9"/>
      <c r="M55" s="83"/>
      <c r="N55" s="34"/>
      <c r="O55" s="34"/>
      <c r="P55" s="34"/>
    </row>
    <row r="56" spans="4:24" x14ac:dyDescent="0.2">
      <c r="D56" s="100"/>
      <c r="E56" s="9" t="s">
        <v>79</v>
      </c>
      <c r="F56" s="9"/>
      <c r="G56" s="9"/>
      <c r="H56" s="9"/>
      <c r="I56" s="9"/>
      <c r="J56" s="9"/>
      <c r="K56" s="9"/>
      <c r="L56" s="9"/>
      <c r="M56" s="83"/>
      <c r="N56" s="34"/>
      <c r="O56" s="34"/>
      <c r="P56" s="34"/>
    </row>
    <row r="57" spans="4:24" x14ac:dyDescent="0.2">
      <c r="D57" s="100"/>
      <c r="E57" s="9"/>
      <c r="F57" s="9" t="s">
        <v>80</v>
      </c>
      <c r="G57" s="103" t="s">
        <v>81</v>
      </c>
      <c r="H57" s="103"/>
      <c r="I57" s="103"/>
      <c r="J57" s="103"/>
      <c r="K57" s="103"/>
      <c r="L57" s="103"/>
      <c r="M57" s="104">
        <v>0</v>
      </c>
      <c r="N57" s="34"/>
      <c r="O57" s="34"/>
      <c r="P57" s="34"/>
    </row>
    <row r="58" spans="4:24" x14ac:dyDescent="0.2">
      <c r="D58" s="100"/>
      <c r="E58" s="9"/>
      <c r="F58" s="9" t="s">
        <v>82</v>
      </c>
      <c r="G58" s="105" t="s">
        <v>83</v>
      </c>
      <c r="H58" s="105"/>
      <c r="I58" s="105"/>
      <c r="J58" s="105"/>
      <c r="K58" s="105"/>
      <c r="L58" s="105"/>
      <c r="M58" s="104">
        <v>0</v>
      </c>
    </row>
    <row r="59" spans="4:24" x14ac:dyDescent="0.2">
      <c r="D59" s="106"/>
      <c r="E59" s="107"/>
      <c r="F59" s="107"/>
      <c r="G59" s="108"/>
      <c r="H59" s="108"/>
      <c r="I59" s="108"/>
      <c r="J59" s="108"/>
      <c r="K59" s="108"/>
      <c r="L59" s="108"/>
      <c r="M59" s="109"/>
    </row>
    <row r="66" spans="28:30" x14ac:dyDescent="0.2">
      <c r="AB66" s="110"/>
      <c r="AC66" s="110"/>
      <c r="AD66" s="110"/>
    </row>
    <row r="67" spans="28:30" x14ac:dyDescent="0.2">
      <c r="AB67" s="110"/>
      <c r="AC67" s="110"/>
      <c r="AD67" s="110"/>
    </row>
    <row r="68" spans="28:30" x14ac:dyDescent="0.2">
      <c r="AB68" s="110"/>
      <c r="AC68" s="110"/>
    </row>
    <row r="69" spans="28:30" x14ac:dyDescent="0.2">
      <c r="AB69" s="110"/>
      <c r="AC69" s="110"/>
    </row>
    <row r="70" spans="28:30" x14ac:dyDescent="0.2">
      <c r="AB70" s="110"/>
      <c r="AC70" s="110"/>
    </row>
    <row r="71" spans="28:30" x14ac:dyDescent="0.2">
      <c r="AB71" s="110"/>
      <c r="AC71" s="110"/>
    </row>
    <row r="72" spans="28:30" x14ac:dyDescent="0.2">
      <c r="AB72" s="110"/>
      <c r="AC72" s="110"/>
    </row>
    <row r="73" spans="28:30" x14ac:dyDescent="0.2">
      <c r="AB73" s="110"/>
      <c r="AC73" s="110"/>
    </row>
    <row r="74" spans="28:30" x14ac:dyDescent="0.2">
      <c r="AB74" s="110"/>
      <c r="AC74" s="110"/>
    </row>
    <row r="75" spans="28:30" x14ac:dyDescent="0.2">
      <c r="AB75" s="110"/>
      <c r="AC75" s="110"/>
    </row>
    <row r="76" spans="28:30" x14ac:dyDescent="0.2">
      <c r="AB76" s="110"/>
      <c r="AC76" s="110"/>
    </row>
    <row r="77" spans="28:30" x14ac:dyDescent="0.2">
      <c r="AB77" s="110"/>
      <c r="AC77" s="110"/>
    </row>
    <row r="78" spans="28:30" x14ac:dyDescent="0.2">
      <c r="AB78" s="110"/>
      <c r="AC78" s="110"/>
    </row>
    <row r="79" spans="28:30" x14ac:dyDescent="0.2">
      <c r="AB79" s="110"/>
      <c r="AC79" s="110"/>
    </row>
    <row r="80" spans="28:30" x14ac:dyDescent="0.2">
      <c r="AB80" s="110"/>
      <c r="AC80" s="110"/>
    </row>
    <row r="81" spans="28:29" x14ac:dyDescent="0.2">
      <c r="AB81" s="110"/>
      <c r="AC81" s="110"/>
    </row>
    <row r="82" spans="28:29" x14ac:dyDescent="0.2">
      <c r="AB82" s="110"/>
      <c r="AC82" s="110"/>
    </row>
    <row r="83" spans="28:29" x14ac:dyDescent="0.2">
      <c r="AB83" s="110"/>
      <c r="AC83" s="110"/>
    </row>
    <row r="84" spans="28:29" x14ac:dyDescent="0.2">
      <c r="AB84" s="110"/>
      <c r="AC84" s="110"/>
    </row>
  </sheetData>
  <mergeCells count="8">
    <mergeCell ref="G57:L57"/>
    <mergeCell ref="G59:L59"/>
    <mergeCell ref="C3:V3"/>
    <mergeCell ref="C4:V4"/>
    <mergeCell ref="J12:K12"/>
    <mergeCell ref="F13:G13"/>
    <mergeCell ref="E20:E21"/>
    <mergeCell ref="E22:E23"/>
  </mergeCells>
  <hyperlinks>
    <hyperlink ref="K13" r:id="rId1" xr:uid="{F332C2F6-112B-43FE-A9B7-A41696A10F96}"/>
    <hyperlink ref="K15" r:id="rId2" display="https://www.amazon.com/uxcell-16-inch-Bearing-Stainless-Precision/dp/B0B5XML3GM?crid=1IPRGBZD23O1T&amp;dib=eyJ2IjoiMSJ9.UCoXVnT4r4qPKMkMMGwMb06YsxCyhoX4k_74DoBE0KSBcdqjoHfusurQBVTH-PNte0NFVbXGoTxVL_68FctWClbV-_P21BAltUZyAIk7Zewt3cQ5AJ4bZugDvptZfWGMbnmdxmdY9qLPnrYA57DaS-JggDVt1Ch_5VGlLv6kcxiqwgwmVI9de2nQQYXj3fWx2DzN_kbESbul_NXK_7csCIpghX0N3Bzx5Z6Qgi4S6To.ThNnL0j6YtRIUX7VVL0zUsbh0a5CMiXcK439Qt7D2Iw&amp;dib_tag=se&amp;keywords=5%2F16th%2Bball%2Bbearing&amp;qid=1743437694&amp;sprefix=5%2F16th%2Bball%2B%2Caps%2C113&amp;sr=8-3&amp;th=1" xr:uid="{91C789A6-A7FC-4869-833F-5E127ACE9188}"/>
    <hyperlink ref="K17" r:id="rId3" xr:uid="{408F2905-D284-465F-90EC-289FC9694ED1}"/>
    <hyperlink ref="K18" r:id="rId4" xr:uid="{B353F8D3-5133-4684-B792-396B3064A9C3}"/>
    <hyperlink ref="K20" r:id="rId5" xr:uid="{E4027751-0508-4397-B549-F61D0B5CDBAA}"/>
    <hyperlink ref="K21" r:id="rId6" xr:uid="{3071D749-3E90-4EFD-870B-D575A21283DC}"/>
    <hyperlink ref="K16" r:id="rId7" xr:uid="{57868A3C-AD9E-4941-B4D6-D2D168BA2731}"/>
    <hyperlink ref="K28" r:id="rId8" xr:uid="{2E92D939-012A-46ED-89B6-EAB6A9CC94E2}"/>
    <hyperlink ref="K30" r:id="rId9" xr:uid="{65AA68F3-40A3-417D-B6F8-4DCE2F91D53A}"/>
    <hyperlink ref="K23" r:id="rId10" xr:uid="{0278F87B-92EA-45FB-90D5-2F62BBE95EB2}"/>
    <hyperlink ref="K24" r:id="rId11" xr:uid="{30473599-094B-45DA-8D35-21F5FB99E709}"/>
    <hyperlink ref="K25" r:id="rId12" xr:uid="{E6DBF095-6E7B-464F-B695-E38AAE43EC23}"/>
    <hyperlink ref="K26" r:id="rId13" xr:uid="{35FAB216-DA64-477E-A067-D621684EA0B3}"/>
    <hyperlink ref="K27" r:id="rId14" xr:uid="{91047C6B-ED43-45DF-915C-7B273CD54D03}"/>
    <hyperlink ref="K29" r:id="rId15" xr:uid="{A930F03C-0B91-455B-8F40-899D1DAE7629}"/>
    <hyperlink ref="K36" r:id="rId16" xr:uid="{6936D634-5FD7-4813-A33C-B62C47C84CBC}"/>
    <hyperlink ref="G57" r:id="rId17" xr:uid="{2CEA7971-5D9B-4D9F-B5A9-9F4340A2872F}"/>
    <hyperlink ref="U5" r:id="rId18" xr:uid="{54E2BC1F-8AFC-4643-A848-86A095FA7DE9}"/>
  </hyperlinks>
  <pageMargins left="0.25" right="0.25" top="0.75" bottom="0.75" header="0.3" footer="0.3"/>
  <pageSetup scale="65" orientation="landscape" horizontalDpi="4294967292" verticalDpi="4294967292" r:id="rId19"/>
  <headerFooter alignWithMargins="0"/>
  <colBreaks count="3" manualBreakCount="3">
    <brk id="24" max="53" man="1"/>
    <brk id="26" max="53" man="1"/>
    <brk id="33" max="5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WebsiteBOM</vt:lpstr>
      <vt:lpstr>WebsiteBOM!Print_Area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Rooker, Mary (mrooker42)</dc:creator>
  <cp:lastModifiedBy>Rooker, Mary (mrooker42)</cp:lastModifiedBy>
  <dcterms:created xsi:type="dcterms:W3CDTF">2025-04-01T18:18:32Z</dcterms:created>
  <dcterms:modified xsi:type="dcterms:W3CDTF">2025-04-01T18:19:27Z</dcterms:modified>
</cp:coreProperties>
</file>